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7665" yWindow="65521" windowWidth="7650" windowHeight="85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<sst xmlns="http://schemas.openxmlformats.org/spreadsheetml/2006/main" count="96" uniqueCount="83">
  <si>
    <t>ESERCITAZIONE 5   svolgimento</t>
  </si>
  <si>
    <t>P_imp =</t>
  </si>
  <si>
    <t>Pa</t>
  </si>
  <si>
    <t>F = 15000 + 30000 * x   N</t>
  </si>
  <si>
    <t xml:space="preserve">x_max = </t>
  </si>
  <si>
    <t>m</t>
  </si>
  <si>
    <t>pressione dell'impianto</t>
  </si>
  <si>
    <t>forza agente sul martinetto</t>
  </si>
  <si>
    <t>corsa massima del martinetto</t>
  </si>
  <si>
    <t>La pompa mantiene una pressione nell'impianto pari a P_imp. Nel circuito è inserito un accumulatore a gas</t>
  </si>
  <si>
    <t>avente la funzione di poter azionare il martinetto anche in caso di rottura della pompa.</t>
  </si>
  <si>
    <t>T_amb =</t>
  </si>
  <si>
    <t>K</t>
  </si>
  <si>
    <t>temperatura ambiente</t>
  </si>
  <si>
    <t xml:space="preserve">F_max = 15000 + 30000 * x_max = </t>
  </si>
  <si>
    <t>N</t>
  </si>
  <si>
    <t>g =</t>
  </si>
  <si>
    <t>scelgo l'azoto per l'accumulatore</t>
  </si>
  <si>
    <t>Il ciclo dell'accumulatore è costituito da una fase 1-2 di carica che può essere considerata adiabatica, una</t>
  </si>
  <si>
    <t xml:space="preserve">fase 2-3 di raffreddamento in cui il gas azoto ritorna alla temperatura ambiente e che può essere considerata </t>
  </si>
  <si>
    <t xml:space="preserve">isobara, e una fase 3-4 di scaricamento, sempre adiabatica. Naturalmente il tratto 3-4 verrà percorso solo nel </t>
  </si>
  <si>
    <t>Dal grafico si vede che la pressione minima</t>
  </si>
  <si>
    <t xml:space="preserve">P4 alla quale dovremo dimensionare </t>
  </si>
  <si>
    <t xml:space="preserve">l'apparato non coincide con la pressione di </t>
  </si>
  <si>
    <t xml:space="preserve">precarica P1. Questo è dovuto al fatto che </t>
  </si>
  <si>
    <t xml:space="preserve">si verifica una perdita d'energia nel tratto </t>
  </si>
  <si>
    <t>2-3, in cui l'azoto contenuto nell'accumula-</t>
  </si>
  <si>
    <t xml:space="preserve">tore si riporta alla temperatura ambiente. </t>
  </si>
  <si>
    <t>F_max / P_min = F_max / P4 = A</t>
  </si>
  <si>
    <t>A</t>
  </si>
  <si>
    <t>area del martinetto</t>
  </si>
  <si>
    <t>A * x_max = V4 - V3</t>
  </si>
  <si>
    <t>P_min = P4</t>
  </si>
  <si>
    <t>P_precarica = P1</t>
  </si>
  <si>
    <t>V4 = volume totale accumulatore</t>
  </si>
  <si>
    <t>P3 * (V4 - A * x_max) = P4 * V4^g</t>
  </si>
  <si>
    <r>
      <t>V4 = (x_max * P3^(1/</t>
    </r>
    <r>
      <rPr>
        <sz val="11"/>
        <rFont val="Symbol"/>
        <family val="1"/>
      </rPr>
      <t xml:space="preserve">g) * </t>
    </r>
    <r>
      <rPr>
        <sz val="11"/>
        <rFont val="Times New Roman"/>
        <family val="1"/>
      </rPr>
      <t>F_max) / ((P3^(1/</t>
    </r>
    <r>
      <rPr>
        <sz val="11"/>
        <rFont val="Symbol"/>
        <family val="1"/>
      </rPr>
      <t>g) -</t>
    </r>
    <r>
      <rPr>
        <sz val="11"/>
        <rFont val="Times New Roman"/>
        <family val="1"/>
      </rPr>
      <t xml:space="preserve"> P4^(1/</t>
    </r>
    <r>
      <rPr>
        <sz val="11"/>
        <rFont val="Symbol"/>
        <family val="1"/>
      </rPr>
      <t xml:space="preserve">g)) </t>
    </r>
    <r>
      <rPr>
        <sz val="11"/>
        <rFont val="Times New Roman"/>
        <family val="1"/>
      </rPr>
      <t>* P4)</t>
    </r>
  </si>
  <si>
    <t>P3 = P_imp =</t>
  </si>
  <si>
    <t>volume d'olio nell'accumulatore</t>
  </si>
  <si>
    <r>
      <t>P4 = (</t>
    </r>
    <r>
      <rPr>
        <sz val="11"/>
        <rFont val="Symbol"/>
        <family val="1"/>
      </rPr>
      <t>g / (g + 1))</t>
    </r>
    <r>
      <rPr>
        <sz val="11"/>
        <rFont val="Times New Roman"/>
        <family val="1"/>
      </rPr>
      <t>^</t>
    </r>
    <r>
      <rPr>
        <sz val="11"/>
        <rFont val="Symbol"/>
        <family val="1"/>
      </rPr>
      <t xml:space="preserve">g </t>
    </r>
    <r>
      <rPr>
        <sz val="11"/>
        <rFont val="Times New Roman"/>
        <family val="1"/>
      </rPr>
      <t xml:space="preserve">* P3 = </t>
    </r>
  </si>
  <si>
    <t xml:space="preserve">V4 = </t>
  </si>
  <si>
    <t>dati:</t>
  </si>
  <si>
    <t>forza massima agente sul martinetto</t>
  </si>
  <si>
    <t>caso di rottura della pompa. Qui sotto disegno il ciclo schematicamente:</t>
  </si>
  <si>
    <t xml:space="preserve">Calcoliamo i punti del ciclo: P1, V1, P2, V2, P3, V3, P4, V4: </t>
  </si>
  <si>
    <t>m^3</t>
  </si>
  <si>
    <t>dalla formula precedente</t>
  </si>
  <si>
    <t xml:space="preserve">P2 = P3 = </t>
  </si>
  <si>
    <t>V1 = V4 =</t>
  </si>
  <si>
    <t xml:space="preserve">Mi rimane da calcolare P1 e V2: </t>
  </si>
  <si>
    <t xml:space="preserve">isoterma 1-3: </t>
  </si>
  <si>
    <t xml:space="preserve">P1 * V1 = P3 * V3   ===&gt;   P1 = P3 * V3 / V1 = </t>
  </si>
  <si>
    <r>
      <t>V3 = V4 *(P4 / P3)^(-1/</t>
    </r>
    <r>
      <rPr>
        <sz val="11"/>
        <rFont val="Symbol"/>
        <family val="1"/>
      </rPr>
      <t>g) =</t>
    </r>
  </si>
  <si>
    <r>
      <t>P3 * V3^</t>
    </r>
    <r>
      <rPr>
        <sz val="11"/>
        <rFont val="Symbol"/>
        <family val="1"/>
      </rPr>
      <t xml:space="preserve">g = </t>
    </r>
    <r>
      <rPr>
        <sz val="11"/>
        <rFont val="Times New Roman"/>
        <family val="1"/>
      </rPr>
      <t>P4 * V4^</t>
    </r>
    <r>
      <rPr>
        <sz val="11"/>
        <rFont val="Symbol"/>
        <family val="1"/>
      </rPr>
      <t xml:space="preserve">g   </t>
    </r>
    <r>
      <rPr>
        <sz val="11"/>
        <rFont val="Times New Roman"/>
        <family val="1"/>
      </rPr>
      <t>con   V3 = V4 - A * x_max   e quindi</t>
    </r>
  </si>
  <si>
    <t xml:space="preserve">adiabatica 1-2: </t>
  </si>
  <si>
    <r>
      <t>P1 * V1^</t>
    </r>
    <r>
      <rPr>
        <sz val="11"/>
        <rFont val="Symbol"/>
        <family val="1"/>
      </rPr>
      <t xml:space="preserve">g </t>
    </r>
    <r>
      <rPr>
        <sz val="11"/>
        <rFont val="Times New Roman"/>
        <family val="1"/>
      </rPr>
      <t>= P2 * V2^</t>
    </r>
    <r>
      <rPr>
        <sz val="11"/>
        <rFont val="Symbol"/>
        <family val="1"/>
      </rPr>
      <t xml:space="preserve">g   ===&gt;   </t>
    </r>
    <r>
      <rPr>
        <sz val="11"/>
        <rFont val="Times New Roman"/>
        <family val="1"/>
      </rPr>
      <t xml:space="preserve">V2 = </t>
    </r>
  </si>
  <si>
    <t>P (Pa)</t>
  </si>
  <si>
    <t>V (m^3)</t>
  </si>
  <si>
    <t xml:space="preserve">Calcolo dell'area e del diametro del martinetto: </t>
  </si>
  <si>
    <t xml:space="preserve">A = F_max / P_min = F_max / P4 = </t>
  </si>
  <si>
    <t>m^2</t>
  </si>
  <si>
    <t xml:space="preserve">d = (4A / 3,14)^(1/2) = </t>
  </si>
  <si>
    <t>Per calcolare i valori di temperatura del gas durante il ciclo ipotizzo gas perfetto e mi riferisco al diagramma</t>
  </si>
  <si>
    <t xml:space="preserve">precedente: </t>
  </si>
  <si>
    <t xml:space="preserve">T1 = T_amb = </t>
  </si>
  <si>
    <t xml:space="preserve">T3 = T1 = </t>
  </si>
  <si>
    <t xml:space="preserve">P3 * V3 = n * R * T3   e   P2 * V2 = n * R * T2   con P2 = P3 ; dall'uguaglianza si ricava: </t>
  </si>
  <si>
    <t xml:space="preserve">T2 = T3 * V2/V3 = </t>
  </si>
  <si>
    <t xml:space="preserve">P1 * V1 = n * R * T1   e   P4 * V4 = n * R * T4   con V1 = V4 ; dall'uguaglianza si ricava: </t>
  </si>
  <si>
    <t xml:space="preserve">T4 = T1 * P4/P1 = </t>
  </si>
  <si>
    <t xml:space="preserve">e ora basta derivare V4 rispetto a P4 ed eguagliare a zero. Troveremo P4 e poi V4 e V3: </t>
  </si>
  <si>
    <t xml:space="preserve">Per concludere ho ricavato: </t>
  </si>
  <si>
    <t>T (K)</t>
  </si>
  <si>
    <t>area martinetto</t>
  </si>
  <si>
    <t>diametro martinetto</t>
  </si>
  <si>
    <t>volume totale accumulatore</t>
  </si>
  <si>
    <t>Prima parte</t>
  </si>
  <si>
    <t>adiabatica 3-4:</t>
  </si>
  <si>
    <t>Dal ciclo che ho disegnato prima si vede chiaramente che è</t>
  </si>
  <si>
    <t>m = 80 mm</t>
  </si>
  <si>
    <t>A = 0,005005 m^2</t>
  </si>
  <si>
    <t>d = 80 mm</t>
  </si>
  <si>
    <t>V = 0,008609 m^3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</si>
</sst>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]\ * #,##0.00_-;\-[$€]\ * #,##0.00_-;_-[$€]\ * &quot;-&quot;??_-;_-@_-"/>
    <numFmt numFmtId="171" formatCode="0.0"/>
  </numFmts>
  <fonts count="8">
    <font>
      <sz val="11"/>
      <name val="Times New Roman"/>
      <family val="0"/>
    </font>
    <font>
      <b/>
      <u val="single"/>
      <sz val="14"/>
      <name val="Times New Roman"/>
      <family val="1"/>
    </font>
    <font>
      <sz val="11"/>
      <name val="Symbol"/>
      <family val="1"/>
    </font>
    <font>
      <sz val="8"/>
      <name val="Times New Roman"/>
      <family val="0"/>
    </font>
    <font>
      <b/>
      <sz val="10"/>
      <name val="Times New Roman"/>
      <family val="1"/>
    </font>
    <font>
      <sz val="10"/>
      <name val="Times New Roman"/>
      <family val="0"/>
    </font>
    <font>
      <sz val="10.25"/>
      <name val="Times New Roman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" fontId="0" fillId="0" borderId="0" xfId="0" applyNumberFormat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axId val="35041934"/>
        <c:axId val="46941951"/>
      </c:scatterChart>
      <c:valAx>
        <c:axId val="35041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41951"/>
        <c:crosses val="autoZero"/>
        <c:crossBetween val="midCat"/>
        <c:dispUnits/>
      </c:valAx>
      <c:valAx>
        <c:axId val="469419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4193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Ciclo del gas dell'accumulatore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0375"/>
          <c:w val="0.918"/>
          <c:h val="0.82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Foglio1!$I$68:$I$71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Foglio1!$J$68:$J$71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9824376"/>
        <c:axId val="44201657"/>
      </c:scatterChart>
      <c:valAx>
        <c:axId val="19824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Times New Roman"/>
                    <a:ea typeface="Times New Roman"/>
                    <a:cs typeface="Times New Roman"/>
                  </a:rPr>
                  <a:t>V (m^3)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4201657"/>
        <c:crosses val="autoZero"/>
        <c:crossBetween val="midCat"/>
        <c:dispUnits/>
      </c:valAx>
      <c:valAx>
        <c:axId val="44201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Times New Roman"/>
                    <a:ea typeface="Times New Roman"/>
                    <a:cs typeface="Times New Roman"/>
                  </a:rPr>
                  <a:t>P (Pa)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98243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0.35375</cdr:x>
      <cdr:y>0.18875</cdr:y>
    </cdr:from>
    <cdr:to>
      <cdr:x>0.7275</cdr:x>
      <cdr:y>0.587</cdr:y>
    </cdr:to>
    <cdr:sp>
      <cdr:nvSpPr>
        <cdr:cNvPr id="1" name="AutoShape 1"/>
        <cdr:cNvSpPr>
          <a:spLocks/>
        </cdr:cNvSpPr>
      </cdr:nvSpPr>
      <cdr:spPr>
        <a:xfrm>
          <a:off x="1190625" y="495300"/>
          <a:ext cx="1257300" cy="1066800"/>
        </a:xfrm>
        <a:custGeom>
          <a:pathLst>
            <a:path h="70" w="84">
              <a:moveTo>
                <a:pt x="0" y="0"/>
              </a:moveTo>
              <a:cubicBezTo>
                <a:pt x="2" y="19"/>
                <a:pt x="4" y="39"/>
                <a:pt x="18" y="51"/>
              </a:cubicBezTo>
              <a:cubicBezTo>
                <a:pt x="32" y="63"/>
                <a:pt x="73" y="67"/>
                <a:pt x="84" y="7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0.22275</cdr:x>
      <cdr:y>0.18875</cdr:y>
    </cdr:from>
    <cdr:to>
      <cdr:x>0.7275</cdr:x>
      <cdr:y>0.738</cdr:y>
    </cdr:to>
    <cdr:sp>
      <cdr:nvSpPr>
        <cdr:cNvPr id="2" name="AutoShape 2"/>
        <cdr:cNvSpPr>
          <a:spLocks/>
        </cdr:cNvSpPr>
      </cdr:nvSpPr>
      <cdr:spPr>
        <a:xfrm>
          <a:off x="742950" y="495300"/>
          <a:ext cx="1704975" cy="1466850"/>
        </a:xfrm>
        <a:custGeom>
          <a:pathLst>
            <a:path h="70" w="84">
              <a:moveTo>
                <a:pt x="0" y="0"/>
              </a:moveTo>
              <a:cubicBezTo>
                <a:pt x="2" y="19"/>
                <a:pt x="4" y="39"/>
                <a:pt x="18" y="51"/>
              </a:cubicBezTo>
              <a:cubicBezTo>
                <a:pt x="32" y="63"/>
                <a:pt x="73" y="67"/>
                <a:pt x="84" y="7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371850" y="26670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0</xdr:rowOff>
    </xdr:from>
    <xdr:to>
      <xdr:col>5</xdr:col>
      <xdr:colOff>352425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28575" y="4429125"/>
        <a:ext cx="33718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66</xdr:row>
      <xdr:rowOff>0</xdr:rowOff>
    </xdr:from>
    <xdr:to>
      <xdr:col>7</xdr:col>
      <xdr:colOff>19050</xdr:colOff>
      <xdr:row>81</xdr:row>
      <xdr:rowOff>0</xdr:rowOff>
    </xdr:to>
    <xdr:graphicFrame>
      <xdr:nvGraphicFramePr>
        <xdr:cNvPr id="2" name="Chart 4"/>
        <xdr:cNvGraphicFramePr/>
      </xdr:nvGraphicFramePr>
      <xdr:xfrm>
        <a:off x="19050" y="12630150"/>
        <a:ext cx="42672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</xdr:colOff>
      <xdr:row>69</xdr:row>
      <xdr:rowOff>85725</xdr:rowOff>
    </xdr:from>
    <xdr:to>
      <xdr:col>5</xdr:col>
      <xdr:colOff>523875</xdr:colOff>
      <xdr:row>73</xdr:row>
      <xdr:rowOff>95250</xdr:rowOff>
    </xdr:to>
    <xdr:sp>
      <xdr:nvSpPr>
        <xdr:cNvPr id="3" name="AutoShape 9"/>
        <xdr:cNvSpPr>
          <a:spLocks/>
        </xdr:cNvSpPr>
      </xdr:nvSpPr>
      <xdr:spPr>
        <a:xfrm>
          <a:off x="2476500" y="13296900"/>
          <a:ext cx="1095375" cy="771525"/>
        </a:xfrm>
        <a:custGeom>
          <a:pathLst>
            <a:path h="70" w="84">
              <a:moveTo>
                <a:pt x="0" y="0"/>
              </a:moveTo>
              <a:cubicBezTo>
                <a:pt x="2" y="19"/>
                <a:pt x="4" y="39"/>
                <a:pt x="18" y="51"/>
              </a:cubicBezTo>
              <a:cubicBezTo>
                <a:pt x="32" y="63"/>
                <a:pt x="73" y="67"/>
                <a:pt x="84" y="7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533400</xdr:colOff>
      <xdr:row>69</xdr:row>
      <xdr:rowOff>85725</xdr:rowOff>
    </xdr:from>
    <xdr:to>
      <xdr:col>5</xdr:col>
      <xdr:colOff>514350</xdr:colOff>
      <xdr:row>73</xdr:row>
      <xdr:rowOff>171450</xdr:rowOff>
    </xdr:to>
    <xdr:sp>
      <xdr:nvSpPr>
        <xdr:cNvPr id="4" name="AutoShape 10"/>
        <xdr:cNvSpPr>
          <a:spLocks/>
        </xdr:cNvSpPr>
      </xdr:nvSpPr>
      <xdr:spPr>
        <a:xfrm>
          <a:off x="2362200" y="13296900"/>
          <a:ext cx="1200150" cy="847725"/>
        </a:xfrm>
        <a:custGeom>
          <a:pathLst>
            <a:path h="70" w="84">
              <a:moveTo>
                <a:pt x="0" y="0"/>
              </a:moveTo>
              <a:cubicBezTo>
                <a:pt x="2" y="19"/>
                <a:pt x="4" y="39"/>
                <a:pt x="18" y="51"/>
              </a:cubicBezTo>
              <a:cubicBezTo>
                <a:pt x="32" y="63"/>
                <a:pt x="73" y="67"/>
                <a:pt x="84" y="7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523875</xdr:colOff>
      <xdr:row>73</xdr:row>
      <xdr:rowOff>66675</xdr:rowOff>
    </xdr:from>
    <xdr:to>
      <xdr:col>5</xdr:col>
      <xdr:colOff>523875</xdr:colOff>
      <xdr:row>74</xdr:row>
      <xdr:rowOff>0</xdr:rowOff>
    </xdr:to>
    <xdr:sp>
      <xdr:nvSpPr>
        <xdr:cNvPr id="5" name="Line 12"/>
        <xdr:cNvSpPr>
          <a:spLocks/>
        </xdr:cNvSpPr>
      </xdr:nvSpPr>
      <xdr:spPr>
        <a:xfrm>
          <a:off x="3571875" y="140398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4</xdr:col>
      <xdr:colOff>19050</xdr:colOff>
      <xdr:row>33</xdr:row>
      <xdr:rowOff>19050</xdr:rowOff>
    </xdr:to>
    <xdr:sp>
      <xdr:nvSpPr>
        <xdr:cNvPr id="6" name="Line 14"/>
        <xdr:cNvSpPr>
          <a:spLocks/>
        </xdr:cNvSpPr>
      </xdr:nvSpPr>
      <xdr:spPr>
        <a:xfrm>
          <a:off x="2447925" y="5962650"/>
          <a:ext cx="95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200025</xdr:colOff>
      <xdr:row>25</xdr:row>
      <xdr:rowOff>152400</xdr:rowOff>
    </xdr:from>
    <xdr:to>
      <xdr:col>2</xdr:col>
      <xdr:colOff>19050</xdr:colOff>
      <xdr:row>25</xdr:row>
      <xdr:rowOff>161925</xdr:rowOff>
    </xdr:to>
    <xdr:sp>
      <xdr:nvSpPr>
        <xdr:cNvPr id="7" name="Line 15"/>
        <xdr:cNvSpPr>
          <a:spLocks/>
        </xdr:cNvSpPr>
      </xdr:nvSpPr>
      <xdr:spPr>
        <a:xfrm flipV="1">
          <a:off x="809625" y="4962525"/>
          <a:ext cx="42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workbookViewId="0" topLeftCell="A92">
      <selection activeCell="A92" sqref="A92"/>
    </sheetView>
  </sheetViews>
  <sheetFormatPr defaultColWidth="9.140625" defaultRowHeight="15"/>
  <cols>
    <col min="8" max="8" width="8.00390625" style="0" bestFit="1" customWidth="1"/>
  </cols>
  <sheetData>
    <row r="1" ht="18.75">
      <c r="A1" s="1" t="s">
        <v>0</v>
      </c>
    </row>
    <row r="3" ht="15">
      <c r="A3" t="s">
        <v>41</v>
      </c>
    </row>
    <row r="4" spans="1:4" ht="15">
      <c r="A4" t="s">
        <v>1</v>
      </c>
      <c r="B4">
        <f>16000000</f>
        <v>16000000</v>
      </c>
      <c r="C4" t="s">
        <v>2</v>
      </c>
      <c r="D4" t="s">
        <v>6</v>
      </c>
    </row>
    <row r="5" spans="1:4" ht="15">
      <c r="A5" t="s">
        <v>3</v>
      </c>
      <c r="D5" t="s">
        <v>7</v>
      </c>
    </row>
    <row r="6" spans="1:4" ht="15">
      <c r="A6" t="s">
        <v>4</v>
      </c>
      <c r="B6">
        <v>0.8</v>
      </c>
      <c r="C6" t="s">
        <v>5</v>
      </c>
      <c r="D6" t="s">
        <v>8</v>
      </c>
    </row>
    <row r="7" spans="1:4" ht="15">
      <c r="A7" t="s">
        <v>11</v>
      </c>
      <c r="B7">
        <f>293.15</f>
        <v>293.15</v>
      </c>
      <c r="C7" t="s">
        <v>12</v>
      </c>
      <c r="D7" t="s">
        <v>13</v>
      </c>
    </row>
    <row r="8" spans="1:4" ht="15">
      <c r="A8" s="2" t="s">
        <v>16</v>
      </c>
      <c r="B8">
        <v>1.15</v>
      </c>
      <c r="D8" t="s">
        <v>17</v>
      </c>
    </row>
    <row r="9" ht="15">
      <c r="A9" s="6"/>
    </row>
    <row r="10" spans="1:4" ht="15">
      <c r="A10" s="2" t="s">
        <v>29</v>
      </c>
      <c r="D10" t="s">
        <v>30</v>
      </c>
    </row>
    <row r="11" ht="15">
      <c r="A11" s="6"/>
    </row>
    <row r="12" ht="15">
      <c r="A12" s="7" t="s">
        <v>76</v>
      </c>
    </row>
    <row r="14" ht="15">
      <c r="A14" t="s">
        <v>9</v>
      </c>
    </row>
    <row r="15" ht="15">
      <c r="A15" t="s">
        <v>10</v>
      </c>
    </row>
    <row r="17" spans="1:7" ht="15">
      <c r="A17" t="s">
        <v>14</v>
      </c>
      <c r="E17">
        <f>15000+30000*$B$6</f>
        <v>39000</v>
      </c>
      <c r="F17" t="s">
        <v>15</v>
      </c>
      <c r="G17" t="s">
        <v>42</v>
      </c>
    </row>
    <row r="19" ht="15">
      <c r="A19" t="s">
        <v>18</v>
      </c>
    </row>
    <row r="20" ht="15">
      <c r="A20" t="s">
        <v>19</v>
      </c>
    </row>
    <row r="21" ht="15">
      <c r="A21" t="s">
        <v>20</v>
      </c>
    </row>
    <row r="22" ht="15">
      <c r="A22" t="s">
        <v>43</v>
      </c>
    </row>
    <row r="24" ht="15">
      <c r="G24" t="s">
        <v>21</v>
      </c>
    </row>
    <row r="25" ht="15">
      <c r="G25" t="s">
        <v>22</v>
      </c>
    </row>
    <row r="26" ht="15">
      <c r="G26" t="s">
        <v>23</v>
      </c>
    </row>
    <row r="27" ht="15">
      <c r="G27" t="s">
        <v>24</v>
      </c>
    </row>
    <row r="28" ht="15">
      <c r="G28" t="s">
        <v>25</v>
      </c>
    </row>
    <row r="29" ht="15">
      <c r="G29" t="s">
        <v>26</v>
      </c>
    </row>
    <row r="30" ht="15">
      <c r="G30" t="s">
        <v>27</v>
      </c>
    </row>
    <row r="35" ht="15">
      <c r="G35" t="s">
        <v>33</v>
      </c>
    </row>
    <row r="36" ht="15">
      <c r="G36" t="s">
        <v>32</v>
      </c>
    </row>
    <row r="37" ht="15">
      <c r="G37" t="s">
        <v>34</v>
      </c>
    </row>
    <row r="39" ht="15">
      <c r="A39" t="s">
        <v>44</v>
      </c>
    </row>
    <row r="41" spans="1:4" ht="15">
      <c r="A41" t="s">
        <v>37</v>
      </c>
      <c r="C41">
        <v>16000000</v>
      </c>
      <c r="D41" t="s">
        <v>2</v>
      </c>
    </row>
    <row r="43" ht="15">
      <c r="A43" t="s">
        <v>28</v>
      </c>
    </row>
    <row r="45" spans="1:4" ht="15">
      <c r="A45" t="s">
        <v>31</v>
      </c>
      <c r="D45" t="s">
        <v>38</v>
      </c>
    </row>
    <row r="47" spans="1:3" ht="15">
      <c r="A47" t="s">
        <v>77</v>
      </c>
      <c r="C47" t="s">
        <v>53</v>
      </c>
    </row>
    <row r="48" ht="15">
      <c r="C48" t="s">
        <v>35</v>
      </c>
    </row>
    <row r="49" ht="15">
      <c r="C49" t="s">
        <v>36</v>
      </c>
    </row>
    <row r="51" ht="15">
      <c r="A51" t="s">
        <v>70</v>
      </c>
    </row>
    <row r="53" spans="1:5" ht="15">
      <c r="A53" t="s">
        <v>39</v>
      </c>
      <c r="D53">
        <f>($B$8/($B$8+1))^$B$8*$B$4</f>
        <v>7791449.679594794</v>
      </c>
      <c r="E53" t="s">
        <v>2</v>
      </c>
    </row>
    <row r="55" spans="1:4" ht="15">
      <c r="A55" t="s">
        <v>40</v>
      </c>
      <c r="B55">
        <f>($B$6*$C$41^(1/$B$8)*$E$17)/(($C$41^(1/$B$8)-$D$53^(1/$B$8))*$D$53)</f>
        <v>0.008609437621817335</v>
      </c>
      <c r="C55" t="s">
        <v>45</v>
      </c>
      <c r="D55" t="s">
        <v>46</v>
      </c>
    </row>
    <row r="57" spans="1:5" ht="15">
      <c r="A57" t="s">
        <v>52</v>
      </c>
      <c r="D57">
        <f>$B$55*($D$53/$C$41)^(1/$B$8)</f>
        <v>0.004605048030274388</v>
      </c>
      <c r="E57" t="s">
        <v>45</v>
      </c>
    </row>
    <row r="59" spans="1:10" ht="15">
      <c r="A59" t="s">
        <v>78</v>
      </c>
      <c r="G59" t="s">
        <v>47</v>
      </c>
      <c r="I59">
        <f>16000000</f>
        <v>16000000</v>
      </c>
      <c r="J59" t="s">
        <v>2</v>
      </c>
    </row>
    <row r="60" spans="7:10" ht="15">
      <c r="G60" t="s">
        <v>48</v>
      </c>
      <c r="I60">
        <f>B55</f>
        <v>0.008609437621817335</v>
      </c>
      <c r="J60" t="s">
        <v>45</v>
      </c>
    </row>
    <row r="61" ht="15">
      <c r="A61" t="s">
        <v>49</v>
      </c>
    </row>
    <row r="63" spans="1:9" ht="15">
      <c r="A63" t="s">
        <v>50</v>
      </c>
      <c r="C63" t="s">
        <v>51</v>
      </c>
      <c r="H63" s="8">
        <f>$C$41*$D$57/$I$60</f>
        <v>8558139.534883719</v>
      </c>
      <c r="I63" t="s">
        <v>2</v>
      </c>
    </row>
    <row r="65" spans="1:8" ht="15">
      <c r="A65" t="s">
        <v>54</v>
      </c>
      <c r="C65" t="s">
        <v>55</v>
      </c>
      <c r="G65">
        <f>$I$60*($H$63/$I$59)^(1/$B$8)</f>
        <v>0.0049966461266426065</v>
      </c>
      <c r="H65" t="s">
        <v>45</v>
      </c>
    </row>
    <row r="66" ht="15.75" thickBot="1"/>
    <row r="67" spans="9:10" ht="15.75" thickBot="1">
      <c r="I67" s="5" t="s">
        <v>57</v>
      </c>
      <c r="J67" s="5" t="s">
        <v>56</v>
      </c>
    </row>
    <row r="68" spans="8:10" ht="15">
      <c r="H68">
        <v>1</v>
      </c>
      <c r="I68" s="4">
        <f>I71</f>
        <v>0.008609437621817335</v>
      </c>
      <c r="J68" s="4">
        <f>$C$41*$D$57/$I$60</f>
        <v>8558139.534883719</v>
      </c>
    </row>
    <row r="69" spans="8:10" ht="15">
      <c r="H69">
        <v>2</v>
      </c>
      <c r="I69" s="3">
        <f>$I$60*($H$63/$I$59)^(1/$B$8)</f>
        <v>0.0049966461266426065</v>
      </c>
      <c r="J69" s="3">
        <f>16000000</f>
        <v>16000000</v>
      </c>
    </row>
    <row r="70" spans="8:10" ht="15">
      <c r="H70">
        <v>3</v>
      </c>
      <c r="I70" s="3">
        <f>$B$55*($D$53/$C$41)^(1/$B$8)</f>
        <v>0.004605048030274388</v>
      </c>
      <c r="J70" s="3">
        <v>16000000</v>
      </c>
    </row>
    <row r="71" spans="8:10" ht="15">
      <c r="H71">
        <v>4</v>
      </c>
      <c r="I71" s="3">
        <f>($B$6*$C$41^(1/$B$8)*$E$17)/(($C$41^(1/$B$8)-$D$53^(1/$B$8))*$D$53)</f>
        <v>0.008609437621817335</v>
      </c>
      <c r="J71" s="3">
        <f>($B$8/($B$8+1))^$B$8*$B$4</f>
        <v>7791449.679594794</v>
      </c>
    </row>
    <row r="83" ht="15">
      <c r="A83" t="s">
        <v>58</v>
      </c>
    </row>
    <row r="85" spans="1:6" ht="15">
      <c r="A85" t="s">
        <v>59</v>
      </c>
      <c r="E85">
        <f>$E$17/$D$53</f>
        <v>0.00500548698942868</v>
      </c>
      <c r="F85" t="s">
        <v>60</v>
      </c>
    </row>
    <row r="87" spans="1:5" ht="15">
      <c r="A87" t="s">
        <v>61</v>
      </c>
      <c r="D87">
        <f>(4*$E$85/3.14)^(0.5)</f>
        <v>0.07985246738231012</v>
      </c>
      <c r="E87" t="s">
        <v>79</v>
      </c>
    </row>
    <row r="89" ht="15">
      <c r="A89" t="s">
        <v>62</v>
      </c>
    </row>
    <row r="90" ht="15">
      <c r="A90" t="s">
        <v>63</v>
      </c>
    </row>
    <row r="92" spans="1:4" ht="15">
      <c r="A92" t="s">
        <v>64</v>
      </c>
      <c r="C92">
        <f>293.15</f>
        <v>293.15</v>
      </c>
      <c r="D92" t="s">
        <v>12</v>
      </c>
    </row>
    <row r="94" spans="1:4" ht="15">
      <c r="A94" t="s">
        <v>65</v>
      </c>
      <c r="C94">
        <f>293.15</f>
        <v>293.15</v>
      </c>
      <c r="D94" t="s">
        <v>12</v>
      </c>
    </row>
    <row r="96" ht="15">
      <c r="A96" t="s">
        <v>66</v>
      </c>
    </row>
    <row r="97" spans="1:4" ht="15">
      <c r="A97" t="s">
        <v>67</v>
      </c>
      <c r="C97">
        <f>$C$94*$G$65/$D$57</f>
        <v>318.0785091481452</v>
      </c>
      <c r="D97" t="s">
        <v>12</v>
      </c>
    </row>
    <row r="99" ht="15">
      <c r="A99" t="s">
        <v>68</v>
      </c>
    </row>
    <row r="100" spans="1:4" ht="15">
      <c r="A100" t="s">
        <v>69</v>
      </c>
      <c r="C100">
        <f>$C$92*$D$53/$H$63</f>
        <v>266.88785153165276</v>
      </c>
      <c r="D100" t="s">
        <v>12</v>
      </c>
    </row>
    <row r="102" ht="15">
      <c r="A102" t="s">
        <v>71</v>
      </c>
    </row>
    <row r="103" ht="15.75" thickBot="1"/>
    <row r="104" spans="2:4" ht="15.75" thickBot="1">
      <c r="B104" s="5" t="s">
        <v>57</v>
      </c>
      <c r="C104" s="5" t="s">
        <v>56</v>
      </c>
      <c r="D104" s="5" t="s">
        <v>72</v>
      </c>
    </row>
    <row r="105" spans="1:4" ht="15">
      <c r="A105">
        <v>1</v>
      </c>
      <c r="B105" s="4">
        <f>B108</f>
        <v>0.008609437621817335</v>
      </c>
      <c r="C105" s="4">
        <f>$C$41*$D$57/$I$60</f>
        <v>8558139.534883719</v>
      </c>
      <c r="D105" s="4">
        <f>293.15</f>
        <v>293.15</v>
      </c>
    </row>
    <row r="106" spans="1:4" ht="15">
      <c r="A106">
        <v>2</v>
      </c>
      <c r="B106" s="3">
        <f>$I$60*($H$63/$I$59)^(1/$B$8)</f>
        <v>0.0049966461266426065</v>
      </c>
      <c r="C106" s="3">
        <f>16000000</f>
        <v>16000000</v>
      </c>
      <c r="D106" s="3">
        <f>$C$94*$G$65/$D$57</f>
        <v>318.0785091481452</v>
      </c>
    </row>
    <row r="107" spans="1:4" ht="15">
      <c r="A107">
        <v>3</v>
      </c>
      <c r="B107" s="3">
        <f>$B$55*($D$53/$C$41)^(1/$B$8)</f>
        <v>0.004605048030274388</v>
      </c>
      <c r="C107" s="3">
        <v>16000000</v>
      </c>
      <c r="D107" s="3">
        <f>293.15</f>
        <v>293.15</v>
      </c>
    </row>
    <row r="108" spans="1:4" ht="15">
      <c r="A108">
        <v>4</v>
      </c>
      <c r="B108" s="3">
        <f>($B$6*$C$41^(1/$B$8)*$E$17)/(($C$41^(1/$B$8)-$D$53^(1/$B$8))*$D$53)</f>
        <v>0.008609437621817335</v>
      </c>
      <c r="C108" s="3">
        <f>($B$8/($B$8+1))^$B$8*$B$4</f>
        <v>7791449.679594794</v>
      </c>
      <c r="D108" s="3">
        <f>$C$92*$D$53/$H$63</f>
        <v>266.88785153165276</v>
      </c>
    </row>
    <row r="110" spans="2:4" ht="15">
      <c r="B110" t="s">
        <v>80</v>
      </c>
      <c r="D110" t="s">
        <v>73</v>
      </c>
    </row>
    <row r="111" spans="2:4" ht="15">
      <c r="B111" t="s">
        <v>81</v>
      </c>
      <c r="D111" t="s">
        <v>74</v>
      </c>
    </row>
    <row r="113" spans="2:4" ht="15">
      <c r="B113" t="s">
        <v>82</v>
      </c>
      <c r="D113" t="s">
        <v>75</v>
      </c>
    </row>
    <row r="115" ht="15">
      <c r="A115" s="7"/>
    </row>
    <row r="123" ht="15">
      <c r="A123" s="2"/>
    </row>
    <row r="124" ht="15">
      <c r="A124" s="6"/>
    </row>
    <row r="125" ht="15">
      <c r="A125" s="2"/>
    </row>
  </sheetData>
  <printOptions/>
  <pageMargins left="0.75" right="0.31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Morganti</dc:creator>
  <cp:keywords/>
  <dc:description/>
  <cp:lastModifiedBy>Nicola Morganti</cp:lastModifiedBy>
  <cp:lastPrinted>2002-05-25T15:55:05Z</cp:lastPrinted>
  <dcterms:created xsi:type="dcterms:W3CDTF">2002-05-18T08:19:48Z</dcterms:created>
  <dcterms:modified xsi:type="dcterms:W3CDTF">2003-05-31T09:58:08Z</dcterms:modified>
  <cp:category/>
  <cp:version/>
  <cp:contentType/>
  <cp:contentStatus/>
</cp:coreProperties>
</file>