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<sst xmlns="http://schemas.openxmlformats.org/spreadsheetml/2006/main" count="81" uniqueCount="64">
  <si>
    <t>La prima cosa da fare è calcolare la quota, la pressione atmosferica e la temperatura all'aeroporto:</t>
  </si>
  <si>
    <t>Km</t>
  </si>
  <si>
    <t>mbar</t>
  </si>
  <si>
    <t>K</t>
  </si>
  <si>
    <t xml:space="preserve">mentre la pressione e la temperatura in quel momento al livello del mare sono: </t>
  </si>
  <si>
    <r>
      <t>P = Plm * (1 - a * z / Tlm)^</t>
    </r>
    <r>
      <rPr>
        <sz val="11"/>
        <rFont val="Symbol"/>
        <family val="1"/>
      </rPr>
      <t>a</t>
    </r>
  </si>
  <si>
    <t>T = Tlm - a * z</t>
  </si>
  <si>
    <t>K/Km</t>
  </si>
  <si>
    <t xml:space="preserve">e quindi: </t>
  </si>
  <si>
    <t xml:space="preserve">Tlm = </t>
  </si>
  <si>
    <t xml:space="preserve">Plm = </t>
  </si>
  <si>
    <t>temperatura al livello del mare</t>
  </si>
  <si>
    <t>pressione al livello del mare</t>
  </si>
  <si>
    <t>Seconda parte: calcolo degli errori altimetrici</t>
  </si>
  <si>
    <t>Prima parte: calcolo della temperatura e della pressione al livello del mare</t>
  </si>
  <si>
    <t xml:space="preserve">T0 = </t>
  </si>
  <si>
    <t xml:space="preserve">Devo prima di tutto ricavarmi le pressioni P_QFE, P_QNH e P_QNE: </t>
  </si>
  <si>
    <t>(QFE)</t>
  </si>
  <si>
    <t xml:space="preserve">la taratura dell'altimetro è fatta in modo tale che esso indichi quota zero quando la pressione P è </t>
  </si>
  <si>
    <t xml:space="preserve">quella dell'aeroporto: </t>
  </si>
  <si>
    <r>
      <t>P = P_QFE * (1 - a * z / T0)^</t>
    </r>
    <r>
      <rPr>
        <sz val="11"/>
        <rFont val="Symbol"/>
        <family val="1"/>
      </rPr>
      <t>a</t>
    </r>
  </si>
  <si>
    <t>(QNH)</t>
  </si>
  <si>
    <t xml:space="preserve">quando si è alla pressione dell'aeroporto, l'altimetro deve indicare la quota dell'aeroporto: </t>
  </si>
  <si>
    <t xml:space="preserve">P_aer = </t>
  </si>
  <si>
    <t xml:space="preserve">T_aer = 27°C = </t>
  </si>
  <si>
    <t xml:space="preserve">z_aer = 400 ft = </t>
  </si>
  <si>
    <r>
      <t>P = P_QNH * (1 - a * z / T0)^</t>
    </r>
    <r>
      <rPr>
        <sz val="11"/>
        <rFont val="Symbol"/>
        <family val="1"/>
      </rPr>
      <t>a</t>
    </r>
  </si>
  <si>
    <t xml:space="preserve">P_QFE = P_aer = </t>
  </si>
  <si>
    <t xml:space="preserve"> </t>
  </si>
  <si>
    <r>
      <t>P_QNH = P_aer * (1 - a * z_aer / T0)^(-</t>
    </r>
    <r>
      <rPr>
        <sz val="11"/>
        <rFont val="Symbol"/>
        <family val="1"/>
      </rPr>
      <t>a) =</t>
    </r>
  </si>
  <si>
    <t>(QNE)</t>
  </si>
  <si>
    <t xml:space="preserve">questa pressione è fissata: </t>
  </si>
  <si>
    <t xml:space="preserve">P_QNE = </t>
  </si>
  <si>
    <t xml:space="preserve">Ora ho le informazioni per poter calcolare le quote indicate dall'altimetro nei tre casi: </t>
  </si>
  <si>
    <t>(ft)</t>
  </si>
  <si>
    <r>
      <t xml:space="preserve">z_QFE = (T0 / a) * (1 - (P / P_QFE)^(1 / </t>
    </r>
    <r>
      <rPr>
        <sz val="11"/>
        <rFont val="Symbol"/>
        <family val="1"/>
      </rPr>
      <t>a))</t>
    </r>
  </si>
  <si>
    <r>
      <t xml:space="preserve">z_QNE = (T0 / a) * (1 - (P / P_QNE)^(1 / </t>
    </r>
    <r>
      <rPr>
        <sz val="11"/>
        <rFont val="Symbol"/>
        <family val="1"/>
      </rPr>
      <t>a))</t>
    </r>
  </si>
  <si>
    <r>
      <t xml:space="preserve">z_QNH = (T0 / a) * (1 - (P / P_QNH)^(1 / </t>
    </r>
    <r>
      <rPr>
        <sz val="11"/>
        <rFont val="Symbol"/>
        <family val="1"/>
      </rPr>
      <t>a))</t>
    </r>
  </si>
  <si>
    <t>(mbar)</t>
  </si>
  <si>
    <t>errore</t>
  </si>
  <si>
    <t>z_QFE +</t>
  </si>
  <si>
    <t>z_QNH</t>
  </si>
  <si>
    <t>z_QNE</t>
  </si>
  <si>
    <t xml:space="preserve">           QFE</t>
  </si>
  <si>
    <t xml:space="preserve">           QNH</t>
  </si>
  <si>
    <t xml:space="preserve">           QNE</t>
  </si>
  <si>
    <t>P</t>
  </si>
  <si>
    <t>z</t>
  </si>
  <si>
    <t>z_aer (ft)</t>
  </si>
  <si>
    <t>aria tipo internaz.</t>
  </si>
  <si>
    <t>z (ft)</t>
  </si>
  <si>
    <t>err QFE</t>
  </si>
  <si>
    <t>err QNH</t>
  </si>
  <si>
    <t>err QNE</t>
  </si>
  <si>
    <t xml:space="preserve">          a =</t>
  </si>
  <si>
    <t xml:space="preserve">        dove</t>
  </si>
  <si>
    <t>ESERCITAZIONE 2   svolgimento</t>
  </si>
  <si>
    <t xml:space="preserve">Regolazione QFE: la taratura dello strumento viene fatta sull'aeroporto, ossia viene regolato sulla pista o, in </t>
  </si>
  <si>
    <t xml:space="preserve">                           fase d'atterraggio, arriva una comunicazione dalla torre di controllo. Tale taratura si presta</t>
  </si>
  <si>
    <t xml:space="preserve">                           molto bene per le fasi di decollo e atterraggio. </t>
  </si>
  <si>
    <t>Regolazione QNH: la regolazione è fatta in modo tale da fornire la quota dell'aeroporto rispetto al livello del</t>
  </si>
  <si>
    <t xml:space="preserve">                            mare.</t>
  </si>
  <si>
    <t xml:space="preserve">Regolazione QNE: è la taratura in aria tipo internazionale. Essa genera errori rilevanti a bassa quota, ma è </t>
  </si>
  <si>
    <t xml:space="preserve">                            utile per il volo di crociera ad alta quota permettendo di separare le aerovie.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</si>
</sst>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1"/>
      <name val="Times New Roman"/>
      <family val="0"/>
    </font>
    <font>
      <b/>
      <u val="single"/>
      <sz val="14"/>
      <name val="Times New Roman"/>
      <family val="1"/>
    </font>
    <font>
      <sz val="11"/>
      <name val="Symbol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Times New Roman"/>
                <a:ea typeface="Times New Roman"/>
                <a:cs typeface="Times New Roman"/>
              </a:rPr>
              <a:t>Errori altimetrici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8975"/>
          <c:w val="0.92475"/>
          <c:h val="0.851"/>
        </c:manualLayout>
      </c:layout>
      <c:scatterChart>
        <c:scatterStyle val="line"/>
        <c:varyColors val="0"/>
        <c:ser>
          <c:idx val="0"/>
          <c:order val="0"/>
          <c:tx>
            <c:strRef>
              <c:f>Foglio1!$M$57</c:f>
              <c:strCache>
                <c:ptCount val="1"/>
                <c:pt idx="0">
                  <c:v>err QFE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Foglio1!$L$58:$L$98</c:f>
              <c:numCache/>
            </c:numRef>
          </c:xVal>
          <c:yVal>
            <c:numRef>
              <c:f>Foglio1!$M$58:$M$98</c:f>
              <c:numCache/>
            </c:numRef>
          </c:yVal>
          <c:smooth val="0"/>
        </c:ser>
        <c:ser>
          <c:idx val="1"/>
          <c:order val="1"/>
          <c:tx>
            <c:strRef>
              <c:f>Foglio1!$N$57</c:f>
              <c:strCache>
                <c:ptCount val="1"/>
                <c:pt idx="0">
                  <c:v>err QNH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Foglio1!$L$58:$L$98</c:f>
              <c:numCache/>
            </c:numRef>
          </c:xVal>
          <c:yVal>
            <c:numRef>
              <c:f>Foglio1!$N$58:$N$98</c:f>
              <c:numCache/>
            </c:numRef>
          </c:yVal>
          <c:smooth val="0"/>
        </c:ser>
        <c:ser>
          <c:idx val="2"/>
          <c:order val="2"/>
          <c:tx>
            <c:strRef>
              <c:f>Foglio1!$O$57</c:f>
              <c:strCache>
                <c:ptCount val="1"/>
                <c:pt idx="0">
                  <c:v>err QNE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Foglio1!$L$58:$L$98</c:f>
              <c:numCache/>
            </c:numRef>
          </c:xVal>
          <c:yVal>
            <c:numRef>
              <c:f>Foglio1!$O$58:$O$98</c:f>
              <c:numCache/>
            </c:numRef>
          </c:yVal>
          <c:smooth val="0"/>
        </c:ser>
        <c:axId val="52133704"/>
        <c:axId val="6649513"/>
      </c:scatterChart>
      <c:valAx>
        <c:axId val="52133704"/>
        <c:scaling>
          <c:orientation val="minMax"/>
          <c:max val="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quota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49513"/>
        <c:crosses val="autoZero"/>
        <c:crossBetween val="midCat"/>
        <c:dispUnits/>
        <c:majorUnit val="1000"/>
      </c:valAx>
      <c:valAx>
        <c:axId val="6649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errore rispetto alla quota al lm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1337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703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0</xdr:rowOff>
    </xdr:from>
    <xdr:to>
      <xdr:col>9</xdr:col>
      <xdr:colOff>0</xdr:colOff>
      <xdr:row>118</xdr:row>
      <xdr:rowOff>0</xdr:rowOff>
    </xdr:to>
    <xdr:graphicFrame>
      <xdr:nvGraphicFramePr>
        <xdr:cNvPr id="1" name="Chart 1"/>
        <xdr:cNvGraphicFramePr/>
      </xdr:nvGraphicFramePr>
      <xdr:xfrm>
        <a:off x="0" y="19126200"/>
        <a:ext cx="54864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workbookViewId="0" topLeftCell="A42">
      <selection activeCell="D45" sqref="D45"/>
    </sheetView>
  </sheetViews>
  <sheetFormatPr defaultColWidth="9.140625" defaultRowHeight="15"/>
  <sheetData>
    <row r="1" spans="1:9" ht="18.75">
      <c r="A1" s="1" t="s">
        <v>56</v>
      </c>
      <c r="I1" t="s">
        <v>28</v>
      </c>
    </row>
    <row r="3" ht="15">
      <c r="A3" s="3" t="s">
        <v>14</v>
      </c>
    </row>
    <row r="4" ht="15">
      <c r="A4" s="3"/>
    </row>
    <row r="5" ht="15">
      <c r="A5" t="s">
        <v>0</v>
      </c>
    </row>
    <row r="7" spans="1:4" ht="15">
      <c r="A7" t="s">
        <v>25</v>
      </c>
      <c r="C7">
        <f>0.122</f>
        <v>0.122</v>
      </c>
      <c r="D7" t="s">
        <v>1</v>
      </c>
    </row>
    <row r="8" spans="1:4" ht="15">
      <c r="A8" t="s">
        <v>23</v>
      </c>
      <c r="C8">
        <f>1006</f>
        <v>1006</v>
      </c>
      <c r="D8" t="s">
        <v>2</v>
      </c>
    </row>
    <row r="9" spans="1:4" ht="15">
      <c r="A9" t="s">
        <v>24</v>
      </c>
      <c r="C9">
        <f>300.15</f>
        <v>300.15</v>
      </c>
      <c r="D9" t="s">
        <v>3</v>
      </c>
    </row>
    <row r="11" ht="15">
      <c r="A11" t="s">
        <v>4</v>
      </c>
    </row>
    <row r="13" spans="1:6" ht="15">
      <c r="A13" t="s">
        <v>5</v>
      </c>
      <c r="D13" t="s">
        <v>55</v>
      </c>
      <c r="E13" s="2" t="s">
        <v>54</v>
      </c>
      <c r="F13">
        <f>5.25</f>
        <v>5.25</v>
      </c>
    </row>
    <row r="14" spans="5:7" ht="15">
      <c r="E14" t="s">
        <v>54</v>
      </c>
      <c r="F14">
        <f>6.5</f>
        <v>6.5</v>
      </c>
      <c r="G14" t="s">
        <v>7</v>
      </c>
    </row>
    <row r="15" ht="15">
      <c r="A15" t="s">
        <v>6</v>
      </c>
    </row>
    <row r="17" ht="15">
      <c r="A17" t="s">
        <v>8</v>
      </c>
    </row>
    <row r="19" spans="1:5" ht="15">
      <c r="A19" t="s">
        <v>9</v>
      </c>
      <c r="B19">
        <f>$C$9+$F$14*$C$7</f>
        <v>300.943</v>
      </c>
      <c r="C19" t="s">
        <v>3</v>
      </c>
      <c r="E19" t="s">
        <v>11</v>
      </c>
    </row>
    <row r="20" spans="1:5" ht="15">
      <c r="A20" t="s">
        <v>10</v>
      </c>
      <c r="B20">
        <f>$C$8*(1-$F$14*$C$7/$B$19)^(-$F$13)</f>
        <v>1020.032353084177</v>
      </c>
      <c r="C20" t="s">
        <v>2</v>
      </c>
      <c r="E20" t="s">
        <v>12</v>
      </c>
    </row>
    <row r="23" ht="15">
      <c r="A23" s="3" t="s">
        <v>13</v>
      </c>
    </row>
    <row r="25" spans="1:3" ht="15">
      <c r="A25" t="s">
        <v>15</v>
      </c>
      <c r="B25">
        <f>288</f>
        <v>288</v>
      </c>
      <c r="C25" t="s">
        <v>3</v>
      </c>
    </row>
    <row r="27" ht="15">
      <c r="A27" t="s">
        <v>16</v>
      </c>
    </row>
    <row r="29" spans="1:2" ht="15">
      <c r="A29" t="s">
        <v>17</v>
      </c>
      <c r="B29" t="s">
        <v>20</v>
      </c>
    </row>
    <row r="31" ht="15">
      <c r="B31" t="s">
        <v>18</v>
      </c>
    </row>
    <row r="32" ht="15">
      <c r="B32" t="s">
        <v>19</v>
      </c>
    </row>
    <row r="34" spans="2:5" ht="15">
      <c r="B34" t="s">
        <v>27</v>
      </c>
      <c r="D34">
        <f>1006</f>
        <v>1006</v>
      </c>
      <c r="E34" t="s">
        <v>2</v>
      </c>
    </row>
    <row r="36" spans="1:2" ht="15">
      <c r="A36" t="s">
        <v>21</v>
      </c>
      <c r="B36" t="s">
        <v>26</v>
      </c>
    </row>
    <row r="38" ht="15">
      <c r="B38" t="s">
        <v>22</v>
      </c>
    </row>
    <row r="40" spans="1:8" ht="15">
      <c r="A40" t="s">
        <v>28</v>
      </c>
      <c r="B40" t="s">
        <v>29</v>
      </c>
      <c r="G40">
        <f>$C$8*(1-$F$14*$C$7/$B$25)^(-$F$13)</f>
        <v>1020.6684330434834</v>
      </c>
      <c r="H40" t="s">
        <v>2</v>
      </c>
    </row>
    <row r="42" spans="1:2" ht="15">
      <c r="A42" t="s">
        <v>30</v>
      </c>
      <c r="B42" t="s">
        <v>31</v>
      </c>
    </row>
    <row r="44" spans="2:5" ht="15">
      <c r="B44" t="s">
        <v>32</v>
      </c>
      <c r="D44">
        <f>1013</f>
        <v>1013</v>
      </c>
      <c r="E44" t="s">
        <v>2</v>
      </c>
    </row>
    <row r="46" ht="15">
      <c r="A46" t="s">
        <v>33</v>
      </c>
    </row>
    <row r="48" ht="15">
      <c r="A48" t="s">
        <v>35</v>
      </c>
    </row>
    <row r="50" spans="1:9" ht="15">
      <c r="A50" t="s">
        <v>37</v>
      </c>
      <c r="I50" t="s">
        <v>28</v>
      </c>
    </row>
    <row r="52" ht="15">
      <c r="A52" t="s">
        <v>36</v>
      </c>
    </row>
    <row r="54" ht="15.75" thickBot="1"/>
    <row r="55" spans="1:9" ht="15.75" thickBot="1">
      <c r="A55" s="8" t="s">
        <v>49</v>
      </c>
      <c r="B55" s="9"/>
      <c r="D55" s="8" t="s">
        <v>43</v>
      </c>
      <c r="E55" s="9"/>
      <c r="F55" s="8" t="s">
        <v>44</v>
      </c>
      <c r="G55" s="9"/>
      <c r="H55" s="8" t="s">
        <v>45</v>
      </c>
      <c r="I55" s="9"/>
    </row>
    <row r="56" spans="1:9" ht="15">
      <c r="A56" s="4" t="s">
        <v>47</v>
      </c>
      <c r="B56" s="4" t="s">
        <v>46</v>
      </c>
      <c r="D56" s="4" t="s">
        <v>40</v>
      </c>
      <c r="E56" s="4" t="s">
        <v>39</v>
      </c>
      <c r="F56" s="4" t="s">
        <v>41</v>
      </c>
      <c r="G56" s="4" t="s">
        <v>39</v>
      </c>
      <c r="H56" s="4" t="s">
        <v>42</v>
      </c>
      <c r="I56" s="4" t="s">
        <v>39</v>
      </c>
    </row>
    <row r="57" spans="1:15" ht="15.75" thickBot="1">
      <c r="A57" s="5" t="s">
        <v>34</v>
      </c>
      <c r="B57" s="5" t="s">
        <v>38</v>
      </c>
      <c r="D57" s="5" t="s">
        <v>48</v>
      </c>
      <c r="E57" s="5" t="s">
        <v>34</v>
      </c>
      <c r="F57" s="5" t="s">
        <v>34</v>
      </c>
      <c r="G57" s="5" t="s">
        <v>34</v>
      </c>
      <c r="H57" s="5" t="s">
        <v>34</v>
      </c>
      <c r="I57" s="5" t="s">
        <v>34</v>
      </c>
      <c r="L57" t="s">
        <v>50</v>
      </c>
      <c r="M57" t="s">
        <v>51</v>
      </c>
      <c r="N57" t="s">
        <v>52</v>
      </c>
      <c r="O57" t="s">
        <v>53</v>
      </c>
    </row>
    <row r="58" spans="1:15" ht="15">
      <c r="A58" s="7">
        <v>0</v>
      </c>
      <c r="B58" s="7">
        <f aca="true" t="shared" si="0" ref="B58:B98">$B$20*(1-$F$14*$A58*0.0003048/$B$19)^($F$13)</f>
        <v>1020.032353084177</v>
      </c>
      <c r="D58" s="7">
        <f>(($B$25/$F$14)*(1-($B58/$D$34)^(1/$F$13)))*3280.8</f>
        <v>-384.05526836581913</v>
      </c>
      <c r="E58" s="7">
        <f aca="true" t="shared" si="1" ref="E58:E98">$D58-$A58</f>
        <v>-384.05526836581913</v>
      </c>
      <c r="F58" s="7">
        <f aca="true" t="shared" si="2" ref="F58:F98">(($B$25/$F$14)*(1-($B58/$G$40)^(1/$F$13)))*3280.8</f>
        <v>17.259817147415458</v>
      </c>
      <c r="G58" s="7">
        <f aca="true" t="shared" si="3" ref="G58:G98">$F58-$A58</f>
        <v>17.259817147415458</v>
      </c>
      <c r="H58" s="7">
        <f aca="true" t="shared" si="4" ref="H58:H98">(($B$25/$F$14)*(1-($B58/$D$44)^(1/$F$13)))*3280.8</f>
        <v>-191.67870393334675</v>
      </c>
      <c r="I58" s="7">
        <f aca="true" t="shared" si="5" ref="I58:I98">$H58-$A58</f>
        <v>-191.67870393334675</v>
      </c>
      <c r="L58" s="7">
        <v>0</v>
      </c>
      <c r="M58" s="7">
        <f aca="true" t="shared" si="6" ref="M58:M98">$D58-$A58</f>
        <v>-384.05526836581913</v>
      </c>
      <c r="N58" s="7">
        <f aca="true" t="shared" si="7" ref="N58:N98">$F58-$A58</f>
        <v>17.259817147415458</v>
      </c>
      <c r="O58" s="7">
        <f aca="true" t="shared" si="8" ref="O58:O98">$H58-$A58</f>
        <v>-191.67870393334675</v>
      </c>
    </row>
    <row r="59" spans="1:15" ht="15">
      <c r="A59" s="6">
        <v>200</v>
      </c>
      <c r="B59" s="6">
        <f t="shared" si="0"/>
        <v>1013.0011079684815</v>
      </c>
      <c r="D59" s="7">
        <f aca="true" t="shared" si="9" ref="D59:D98">(($B$25/$F$14)*(1-($B59/$D$34)^(1/$F$13)))*3280.8</f>
        <v>-192.15355394301312</v>
      </c>
      <c r="E59" s="6">
        <f t="shared" si="1"/>
        <v>-392.1535539430131</v>
      </c>
      <c r="F59" s="7">
        <f t="shared" si="2"/>
        <v>208.6331355301502</v>
      </c>
      <c r="G59" s="7">
        <f t="shared" si="3"/>
        <v>8.633135530150213</v>
      </c>
      <c r="H59" s="7">
        <f t="shared" si="4"/>
        <v>-0.030284286958284123</v>
      </c>
      <c r="I59" s="7">
        <f t="shared" si="5"/>
        <v>-200.03028428695828</v>
      </c>
      <c r="L59" s="6">
        <v>200</v>
      </c>
      <c r="M59" s="7">
        <f t="shared" si="6"/>
        <v>-392.1535539430131</v>
      </c>
      <c r="N59" s="7">
        <f t="shared" si="7"/>
        <v>8.633135530150213</v>
      </c>
      <c r="O59" s="7">
        <f t="shared" si="8"/>
        <v>-200.03028428695828</v>
      </c>
    </row>
    <row r="60" spans="1:15" ht="15">
      <c r="A60" s="6">
        <v>400</v>
      </c>
      <c r="B60" s="6">
        <f t="shared" si="0"/>
        <v>1006.0091500586732</v>
      </c>
      <c r="D60" s="7">
        <f t="shared" si="9"/>
        <v>-0.2518395202393523</v>
      </c>
      <c r="E60" s="6">
        <f t="shared" si="1"/>
        <v>-400.25183952023934</v>
      </c>
      <c r="F60" s="7">
        <f t="shared" si="2"/>
        <v>400.006453912885</v>
      </c>
      <c r="G60" s="7">
        <f t="shared" si="3"/>
        <v>0.006453912884978763</v>
      </c>
      <c r="H60" s="7">
        <f t="shared" si="4"/>
        <v>191.61813535946246</v>
      </c>
      <c r="I60" s="7">
        <f t="shared" si="5"/>
        <v>-208.38186464053754</v>
      </c>
      <c r="L60" s="6">
        <v>400</v>
      </c>
      <c r="M60" s="7">
        <f t="shared" si="6"/>
        <v>-400.25183952023934</v>
      </c>
      <c r="N60" s="7">
        <f t="shared" si="7"/>
        <v>0.006453912884978763</v>
      </c>
      <c r="O60" s="7">
        <f t="shared" si="8"/>
        <v>-208.38186464053754</v>
      </c>
    </row>
    <row r="61" spans="1:15" ht="15">
      <c r="A61" s="6">
        <v>600</v>
      </c>
      <c r="B61" s="6">
        <f t="shared" si="0"/>
        <v>999.0563112669429</v>
      </c>
      <c r="D61" s="7">
        <f t="shared" si="9"/>
        <v>191.64987490255055</v>
      </c>
      <c r="E61" s="6">
        <f t="shared" si="1"/>
        <v>-408.35012509744945</v>
      </c>
      <c r="F61" s="7">
        <f t="shared" si="2"/>
        <v>591.3797722956198</v>
      </c>
      <c r="G61" s="7">
        <f t="shared" si="3"/>
        <v>-8.620227704380227</v>
      </c>
      <c r="H61" s="7">
        <f t="shared" si="4"/>
        <v>383.2665550058671</v>
      </c>
      <c r="I61" s="7">
        <f t="shared" si="5"/>
        <v>-216.73344499413292</v>
      </c>
      <c r="L61" s="6">
        <v>600</v>
      </c>
      <c r="M61" s="7">
        <f t="shared" si="6"/>
        <v>-408.35012509744945</v>
      </c>
      <c r="N61" s="7">
        <f t="shared" si="7"/>
        <v>-8.620227704380227</v>
      </c>
      <c r="O61" s="7">
        <f t="shared" si="8"/>
        <v>-216.73344499413292</v>
      </c>
    </row>
    <row r="62" spans="1:15" ht="15">
      <c r="A62" s="6">
        <v>800</v>
      </c>
      <c r="B62" s="6">
        <f t="shared" si="0"/>
        <v>992.1424240040135</v>
      </c>
      <c r="D62" s="7">
        <f t="shared" si="9"/>
        <v>383.55158932532436</v>
      </c>
      <c r="E62" s="6">
        <f t="shared" si="1"/>
        <v>-416.44841067467564</v>
      </c>
      <c r="F62" s="7">
        <f t="shared" si="2"/>
        <v>782.7530906783222</v>
      </c>
      <c r="G62" s="7">
        <f t="shared" si="3"/>
        <v>-17.246909321677776</v>
      </c>
      <c r="H62" s="7">
        <f t="shared" si="4"/>
        <v>574.9149746522394</v>
      </c>
      <c r="I62" s="7">
        <f t="shared" si="5"/>
        <v>-225.08502534776062</v>
      </c>
      <c r="L62" s="6">
        <v>800</v>
      </c>
      <c r="M62" s="7">
        <f t="shared" si="6"/>
        <v>-416.44841067467564</v>
      </c>
      <c r="N62" s="7">
        <f t="shared" si="7"/>
        <v>-17.246909321677776</v>
      </c>
      <c r="O62" s="7">
        <f t="shared" si="8"/>
        <v>-225.08502534776062</v>
      </c>
    </row>
    <row r="63" spans="1:15" ht="15">
      <c r="A63" s="6">
        <v>1000</v>
      </c>
      <c r="B63" s="6">
        <f t="shared" si="0"/>
        <v>985.2673211783156</v>
      </c>
      <c r="D63" s="7">
        <f t="shared" si="9"/>
        <v>575.4533037481142</v>
      </c>
      <c r="E63" s="6">
        <f t="shared" si="1"/>
        <v>-424.5466962518858</v>
      </c>
      <c r="F63" s="7">
        <f t="shared" si="2"/>
        <v>974.1264090610571</v>
      </c>
      <c r="G63" s="7">
        <f t="shared" si="3"/>
        <v>-25.873590938942925</v>
      </c>
      <c r="H63" s="7">
        <f t="shared" si="4"/>
        <v>766.5633942986441</v>
      </c>
      <c r="I63" s="7">
        <f t="shared" si="5"/>
        <v>-233.43660570135592</v>
      </c>
      <c r="L63" s="6">
        <v>1000</v>
      </c>
      <c r="M63" s="7">
        <f t="shared" si="6"/>
        <v>-424.5466962518858</v>
      </c>
      <c r="N63" s="7">
        <f t="shared" si="7"/>
        <v>-25.873590938942925</v>
      </c>
      <c r="O63" s="7">
        <f t="shared" si="8"/>
        <v>-233.43660570135592</v>
      </c>
    </row>
    <row r="64" spans="1:15" ht="15">
      <c r="A64" s="6">
        <v>1200</v>
      </c>
      <c r="B64" s="6">
        <f t="shared" si="0"/>
        <v>978.4308361951687</v>
      </c>
      <c r="D64" s="7">
        <f t="shared" si="9"/>
        <v>767.3550181709041</v>
      </c>
      <c r="E64" s="6">
        <f t="shared" si="1"/>
        <v>-432.64498182909585</v>
      </c>
      <c r="F64" s="7">
        <f t="shared" si="2"/>
        <v>1165.4997274437917</v>
      </c>
      <c r="G64" s="7">
        <f t="shared" si="3"/>
        <v>-34.5002725562083</v>
      </c>
      <c r="H64" s="7">
        <f t="shared" si="4"/>
        <v>958.2118139450486</v>
      </c>
      <c r="I64" s="7">
        <f t="shared" si="5"/>
        <v>-241.78818605495144</v>
      </c>
      <c r="L64" s="6">
        <v>1200</v>
      </c>
      <c r="M64" s="7">
        <f t="shared" si="6"/>
        <v>-432.64498182909585</v>
      </c>
      <c r="N64" s="7">
        <f t="shared" si="7"/>
        <v>-34.5002725562083</v>
      </c>
      <c r="O64" s="7">
        <f t="shared" si="8"/>
        <v>-241.78818605495144</v>
      </c>
    </row>
    <row r="65" spans="1:15" ht="15">
      <c r="A65" s="6">
        <v>1400</v>
      </c>
      <c r="B65" s="6">
        <f t="shared" si="0"/>
        <v>971.6328029559569</v>
      </c>
      <c r="D65" s="7">
        <f t="shared" si="9"/>
        <v>959.256732593694</v>
      </c>
      <c r="E65" s="6">
        <f t="shared" si="1"/>
        <v>-440.743267406306</v>
      </c>
      <c r="F65" s="7">
        <f t="shared" si="2"/>
        <v>1356.8730458265265</v>
      </c>
      <c r="G65" s="7">
        <f t="shared" si="3"/>
        <v>-43.12695417347345</v>
      </c>
      <c r="H65" s="7">
        <f t="shared" si="4"/>
        <v>1149.8602335914532</v>
      </c>
      <c r="I65" s="7">
        <f t="shared" si="5"/>
        <v>-250.13976640854685</v>
      </c>
      <c r="L65" s="6">
        <v>1400</v>
      </c>
      <c r="M65" s="7">
        <f t="shared" si="6"/>
        <v>-440.743267406306</v>
      </c>
      <c r="N65" s="7">
        <f t="shared" si="7"/>
        <v>-43.12695417347345</v>
      </c>
      <c r="O65" s="7">
        <f t="shared" si="8"/>
        <v>-250.13976640854685</v>
      </c>
    </row>
    <row r="66" spans="1:15" ht="15">
      <c r="A66" s="6">
        <v>1600</v>
      </c>
      <c r="B66" s="6">
        <f t="shared" si="0"/>
        <v>964.8730558573075</v>
      </c>
      <c r="D66" s="7">
        <f t="shared" si="9"/>
        <v>1151.158447016484</v>
      </c>
      <c r="E66" s="6">
        <f t="shared" si="1"/>
        <v>-448.84155298351607</v>
      </c>
      <c r="F66" s="7">
        <f t="shared" si="2"/>
        <v>1548.246364209245</v>
      </c>
      <c r="G66" s="7">
        <f t="shared" si="3"/>
        <v>-51.75363579075497</v>
      </c>
      <c r="H66" s="7">
        <f t="shared" si="4"/>
        <v>1341.5086532378577</v>
      </c>
      <c r="I66" s="7">
        <f t="shared" si="5"/>
        <v>-258.49134676214226</v>
      </c>
      <c r="L66" s="6">
        <v>1600</v>
      </c>
      <c r="M66" s="7">
        <f t="shared" si="6"/>
        <v>-448.84155298351607</v>
      </c>
      <c r="N66" s="7">
        <f t="shared" si="7"/>
        <v>-51.75363579075497</v>
      </c>
      <c r="O66" s="7">
        <f t="shared" si="8"/>
        <v>-258.49134676214226</v>
      </c>
    </row>
    <row r="67" spans="1:15" ht="15">
      <c r="A67" s="6">
        <v>1800</v>
      </c>
      <c r="B67" s="6">
        <f t="shared" si="0"/>
        <v>958.15142979027</v>
      </c>
      <c r="D67" s="7">
        <f t="shared" si="9"/>
        <v>1343.0601614392738</v>
      </c>
      <c r="E67" s="6">
        <f t="shared" si="1"/>
        <v>-456.93983856072623</v>
      </c>
      <c r="F67" s="7">
        <f t="shared" si="2"/>
        <v>1739.6196825919799</v>
      </c>
      <c r="G67" s="7">
        <f t="shared" si="3"/>
        <v>-60.38031740802012</v>
      </c>
      <c r="H67" s="7">
        <f t="shared" si="4"/>
        <v>1533.1570728842626</v>
      </c>
      <c r="I67" s="7">
        <f t="shared" si="5"/>
        <v>-266.84292711573744</v>
      </c>
      <c r="L67" s="6">
        <v>1800</v>
      </c>
      <c r="M67" s="7">
        <f t="shared" si="6"/>
        <v>-456.93983856072623</v>
      </c>
      <c r="N67" s="7">
        <f t="shared" si="7"/>
        <v>-60.38031740802012</v>
      </c>
      <c r="O67" s="7">
        <f t="shared" si="8"/>
        <v>-266.84292711573744</v>
      </c>
    </row>
    <row r="68" spans="1:15" ht="15">
      <c r="A68" s="6">
        <v>2000</v>
      </c>
      <c r="B68" s="6">
        <f t="shared" si="0"/>
        <v>951.4677601394951</v>
      </c>
      <c r="D68" s="7">
        <f t="shared" si="9"/>
        <v>1534.9618758620638</v>
      </c>
      <c r="E68" s="6">
        <f t="shared" si="1"/>
        <v>-465.03812413793617</v>
      </c>
      <c r="F68" s="7">
        <f t="shared" si="2"/>
        <v>1930.9930009746986</v>
      </c>
      <c r="G68" s="7">
        <f t="shared" si="3"/>
        <v>-69.00699902530141</v>
      </c>
      <c r="H68" s="7">
        <f t="shared" si="4"/>
        <v>1724.8054925306349</v>
      </c>
      <c r="I68" s="7">
        <f t="shared" si="5"/>
        <v>-275.19450746936513</v>
      </c>
      <c r="L68" s="6">
        <v>2000</v>
      </c>
      <c r="M68" s="7">
        <f t="shared" si="6"/>
        <v>-465.03812413793617</v>
      </c>
      <c r="N68" s="7">
        <f t="shared" si="7"/>
        <v>-69.00699902530141</v>
      </c>
      <c r="O68" s="7">
        <f t="shared" si="8"/>
        <v>-275.19450746936513</v>
      </c>
    </row>
    <row r="69" spans="1:15" ht="15">
      <c r="A69" s="6">
        <v>2200</v>
      </c>
      <c r="B69" s="6">
        <f t="shared" si="0"/>
        <v>944.8218827824118</v>
      </c>
      <c r="D69" s="7">
        <f t="shared" si="9"/>
        <v>1726.8635902848537</v>
      </c>
      <c r="E69" s="6">
        <f t="shared" si="1"/>
        <v>-473.1364097151463</v>
      </c>
      <c r="F69" s="7">
        <f t="shared" si="2"/>
        <v>2122.3663193574334</v>
      </c>
      <c r="G69" s="7">
        <f t="shared" si="3"/>
        <v>-77.63368064256656</v>
      </c>
      <c r="H69" s="7">
        <f t="shared" si="4"/>
        <v>1916.4539121770556</v>
      </c>
      <c r="I69" s="7">
        <f t="shared" si="5"/>
        <v>-283.5460878229444</v>
      </c>
      <c r="L69" s="6">
        <v>2200</v>
      </c>
      <c r="M69" s="7">
        <f t="shared" si="6"/>
        <v>-473.1364097151463</v>
      </c>
      <c r="N69" s="7">
        <f t="shared" si="7"/>
        <v>-77.63368064256656</v>
      </c>
      <c r="O69" s="7">
        <f t="shared" si="8"/>
        <v>-283.5460878229444</v>
      </c>
    </row>
    <row r="70" spans="1:15" ht="15">
      <c r="A70" s="6">
        <v>2400</v>
      </c>
      <c r="B70" s="6">
        <f t="shared" si="0"/>
        <v>938.2136340884101</v>
      </c>
      <c r="D70" s="7">
        <f t="shared" si="9"/>
        <v>1918.7653047076437</v>
      </c>
      <c r="E70" s="6">
        <f t="shared" si="1"/>
        <v>-481.23469529235626</v>
      </c>
      <c r="F70" s="7">
        <f t="shared" si="2"/>
        <v>2313.7396377401683</v>
      </c>
      <c r="G70" s="7">
        <f t="shared" si="3"/>
        <v>-86.26036225983171</v>
      </c>
      <c r="H70" s="7">
        <f t="shared" si="4"/>
        <v>2108.1023318234443</v>
      </c>
      <c r="I70" s="7">
        <f t="shared" si="5"/>
        <v>-291.8976681765557</v>
      </c>
      <c r="L70" s="6">
        <v>2400</v>
      </c>
      <c r="M70" s="7">
        <f t="shared" si="6"/>
        <v>-481.23469529235626</v>
      </c>
      <c r="N70" s="7">
        <f t="shared" si="7"/>
        <v>-86.26036225983171</v>
      </c>
      <c r="O70" s="7">
        <f t="shared" si="8"/>
        <v>-291.8976681765557</v>
      </c>
    </row>
    <row r="71" spans="1:15" ht="15">
      <c r="A71" s="6">
        <v>2600</v>
      </c>
      <c r="B71" s="6">
        <f t="shared" si="0"/>
        <v>931.6428509180186</v>
      </c>
      <c r="D71" s="7">
        <f t="shared" si="9"/>
        <v>2110.6670191304333</v>
      </c>
      <c r="E71" s="6">
        <f t="shared" si="1"/>
        <v>-489.33298086956665</v>
      </c>
      <c r="F71" s="7">
        <f t="shared" si="2"/>
        <v>2505.1129561228868</v>
      </c>
      <c r="G71" s="7">
        <f t="shared" si="3"/>
        <v>-94.88704387711323</v>
      </c>
      <c r="H71" s="7">
        <f t="shared" si="4"/>
        <v>2299.7507514698486</v>
      </c>
      <c r="I71" s="7">
        <f t="shared" si="5"/>
        <v>-300.24924853015136</v>
      </c>
      <c r="L71" s="6">
        <v>2600</v>
      </c>
      <c r="M71" s="7">
        <f t="shared" si="6"/>
        <v>-489.33298086956665</v>
      </c>
      <c r="N71" s="7">
        <f t="shared" si="7"/>
        <v>-94.88704387711323</v>
      </c>
      <c r="O71" s="7">
        <f t="shared" si="8"/>
        <v>-300.24924853015136</v>
      </c>
    </row>
    <row r="72" spans="1:15" ht="15">
      <c r="A72" s="6">
        <v>2800</v>
      </c>
      <c r="B72" s="6">
        <f t="shared" si="0"/>
        <v>925.1093706220842</v>
      </c>
      <c r="D72" s="7">
        <f t="shared" si="9"/>
        <v>2302.5687335532234</v>
      </c>
      <c r="E72" s="6">
        <f t="shared" si="1"/>
        <v>-497.4312664467766</v>
      </c>
      <c r="F72" s="7">
        <f t="shared" si="2"/>
        <v>2696.4862745056216</v>
      </c>
      <c r="G72" s="7">
        <f t="shared" si="3"/>
        <v>-103.51372549437838</v>
      </c>
      <c r="H72" s="7">
        <f t="shared" si="4"/>
        <v>2491.3991711162535</v>
      </c>
      <c r="I72" s="7">
        <f t="shared" si="5"/>
        <v>-308.60082888374654</v>
      </c>
      <c r="L72" s="6">
        <v>2800</v>
      </c>
      <c r="M72" s="7">
        <f t="shared" si="6"/>
        <v>-497.4312664467766</v>
      </c>
      <c r="N72" s="7">
        <f t="shared" si="7"/>
        <v>-103.51372549437838</v>
      </c>
      <c r="O72" s="7">
        <f t="shared" si="8"/>
        <v>-308.60082888374654</v>
      </c>
    </row>
    <row r="73" spans="1:15" ht="15">
      <c r="A73" s="6">
        <v>3000</v>
      </c>
      <c r="B73" s="6">
        <f t="shared" si="0"/>
        <v>918.6130310409532</v>
      </c>
      <c r="D73" s="7">
        <f t="shared" si="9"/>
        <v>2494.470447976013</v>
      </c>
      <c r="E73" s="6">
        <f t="shared" si="1"/>
        <v>-505.529552023987</v>
      </c>
      <c r="F73" s="7">
        <f t="shared" si="2"/>
        <v>2887.8595928883565</v>
      </c>
      <c r="G73" s="7">
        <f t="shared" si="3"/>
        <v>-112.14040711164353</v>
      </c>
      <c r="H73" s="7">
        <f t="shared" si="4"/>
        <v>2683.047590762658</v>
      </c>
      <c r="I73" s="7">
        <f t="shared" si="5"/>
        <v>-316.9524092373422</v>
      </c>
      <c r="L73" s="6">
        <v>3000</v>
      </c>
      <c r="M73" s="7">
        <f t="shared" si="6"/>
        <v>-505.529552023987</v>
      </c>
      <c r="N73" s="7">
        <f t="shared" si="7"/>
        <v>-112.14040711164353</v>
      </c>
      <c r="O73" s="7">
        <f t="shared" si="8"/>
        <v>-316.9524092373422</v>
      </c>
    </row>
    <row r="74" spans="1:15" ht="15">
      <c r="A74" s="6">
        <v>3200</v>
      </c>
      <c r="B74" s="6">
        <f t="shared" si="0"/>
        <v>912.1536705036517</v>
      </c>
      <c r="D74" s="7">
        <f t="shared" si="9"/>
        <v>2686.372162398803</v>
      </c>
      <c r="E74" s="6">
        <f t="shared" si="1"/>
        <v>-513.6278376011969</v>
      </c>
      <c r="F74" s="7">
        <f t="shared" si="2"/>
        <v>3079.2329112710913</v>
      </c>
      <c r="G74" s="7">
        <f t="shared" si="3"/>
        <v>-120.76708872890867</v>
      </c>
      <c r="H74" s="7">
        <f t="shared" si="4"/>
        <v>2874.696010409062</v>
      </c>
      <c r="I74" s="7">
        <f t="shared" si="5"/>
        <v>-325.3039895909378</v>
      </c>
      <c r="L74" s="6">
        <v>3200</v>
      </c>
      <c r="M74" s="7">
        <f t="shared" si="6"/>
        <v>-513.6278376011969</v>
      </c>
      <c r="N74" s="7">
        <f t="shared" si="7"/>
        <v>-120.76708872890867</v>
      </c>
      <c r="O74" s="7">
        <f t="shared" si="8"/>
        <v>-325.3039895909378</v>
      </c>
    </row>
    <row r="75" spans="1:15" ht="15">
      <c r="A75" s="6">
        <v>3400</v>
      </c>
      <c r="B75" s="6">
        <f t="shared" si="0"/>
        <v>905.7311278270663</v>
      </c>
      <c r="D75" s="7">
        <f t="shared" si="9"/>
        <v>2878.2738768215772</v>
      </c>
      <c r="E75" s="6">
        <f t="shared" si="1"/>
        <v>-521.7261231784228</v>
      </c>
      <c r="F75" s="7">
        <f t="shared" si="2"/>
        <v>3270.60622965381</v>
      </c>
      <c r="G75" s="7">
        <f t="shared" si="3"/>
        <v>-129.3937703461902</v>
      </c>
      <c r="H75" s="7">
        <f t="shared" si="4"/>
        <v>3066.344430055451</v>
      </c>
      <c r="I75" s="7">
        <f t="shared" si="5"/>
        <v>-333.6555699445489</v>
      </c>
      <c r="L75" s="6">
        <v>3400</v>
      </c>
      <c r="M75" s="7">
        <f t="shared" si="6"/>
        <v>-521.7261231784228</v>
      </c>
      <c r="N75" s="7">
        <f t="shared" si="7"/>
        <v>-129.3937703461902</v>
      </c>
      <c r="O75" s="7">
        <f t="shared" si="8"/>
        <v>-333.6555699445489</v>
      </c>
    </row>
    <row r="76" spans="1:15" ht="15">
      <c r="A76" s="6">
        <v>3600</v>
      </c>
      <c r="B76" s="6">
        <f t="shared" si="0"/>
        <v>899.3452423151235</v>
      </c>
      <c r="D76" s="7">
        <f t="shared" si="9"/>
        <v>3070.175591244367</v>
      </c>
      <c r="E76" s="6">
        <f t="shared" si="1"/>
        <v>-529.8244087556332</v>
      </c>
      <c r="F76" s="7">
        <f t="shared" si="2"/>
        <v>3461.979548036528</v>
      </c>
      <c r="G76" s="7">
        <f t="shared" si="3"/>
        <v>-138.02045196347217</v>
      </c>
      <c r="H76" s="7">
        <f t="shared" si="4"/>
        <v>3257.9928497018395</v>
      </c>
      <c r="I76" s="7">
        <f t="shared" si="5"/>
        <v>-342.00715029816047</v>
      </c>
      <c r="L76" s="6">
        <v>3600</v>
      </c>
      <c r="M76" s="7">
        <f t="shared" si="6"/>
        <v>-529.8244087556332</v>
      </c>
      <c r="N76" s="7">
        <f t="shared" si="7"/>
        <v>-138.02045196347217</v>
      </c>
      <c r="O76" s="7">
        <f t="shared" si="8"/>
        <v>-342.00715029816047</v>
      </c>
    </row>
    <row r="77" spans="1:15" ht="15">
      <c r="A77" s="6">
        <v>3800</v>
      </c>
      <c r="B77" s="6">
        <f t="shared" si="0"/>
        <v>892.9958537579739</v>
      </c>
      <c r="D77" s="7">
        <f t="shared" si="9"/>
        <v>3262.0773056671565</v>
      </c>
      <c r="E77" s="6">
        <f t="shared" si="1"/>
        <v>-537.9226943328435</v>
      </c>
      <c r="F77" s="7">
        <f t="shared" si="2"/>
        <v>3653.3528664192627</v>
      </c>
      <c r="G77" s="7">
        <f t="shared" si="3"/>
        <v>-146.64713358073732</v>
      </c>
      <c r="H77" s="7">
        <f t="shared" si="4"/>
        <v>3449.641269348244</v>
      </c>
      <c r="I77" s="7">
        <f t="shared" si="5"/>
        <v>-350.3587306517561</v>
      </c>
      <c r="L77" s="6">
        <v>3800</v>
      </c>
      <c r="M77" s="7">
        <f t="shared" si="6"/>
        <v>-537.9226943328435</v>
      </c>
      <c r="N77" s="7">
        <f t="shared" si="7"/>
        <v>-146.64713358073732</v>
      </c>
      <c r="O77" s="7">
        <f t="shared" si="8"/>
        <v>-350.3587306517561</v>
      </c>
    </row>
    <row r="78" spans="1:15" ht="15">
      <c r="A78" s="6">
        <v>4000</v>
      </c>
      <c r="B78" s="6">
        <f t="shared" si="0"/>
        <v>886.6828024311719</v>
      </c>
      <c r="D78" s="7">
        <f t="shared" si="9"/>
        <v>3453.979020089947</v>
      </c>
      <c r="E78" s="6">
        <f t="shared" si="1"/>
        <v>-546.020979910053</v>
      </c>
      <c r="F78" s="7">
        <f t="shared" si="2"/>
        <v>3844.7261848019975</v>
      </c>
      <c r="G78" s="7">
        <f t="shared" si="3"/>
        <v>-155.27381519800247</v>
      </c>
      <c r="H78" s="7">
        <f t="shared" si="4"/>
        <v>3641.2896889946483</v>
      </c>
      <c r="I78" s="7">
        <f t="shared" si="5"/>
        <v>-358.71031100535174</v>
      </c>
      <c r="L78" s="6">
        <v>4000</v>
      </c>
      <c r="M78" s="7">
        <f t="shared" si="6"/>
        <v>-546.020979910053</v>
      </c>
      <c r="N78" s="7">
        <f t="shared" si="7"/>
        <v>-155.27381519800247</v>
      </c>
      <c r="O78" s="7">
        <f t="shared" si="8"/>
        <v>-358.71031100535174</v>
      </c>
    </row>
    <row r="79" spans="1:15" ht="15">
      <c r="A79" s="6">
        <v>4200</v>
      </c>
      <c r="B79" s="6">
        <f t="shared" si="0"/>
        <v>880.4059290948578</v>
      </c>
      <c r="D79" s="7">
        <f t="shared" si="9"/>
        <v>3645.8807345127366</v>
      </c>
      <c r="E79" s="6">
        <f t="shared" si="1"/>
        <v>-554.1192654872634</v>
      </c>
      <c r="F79" s="7">
        <f t="shared" si="2"/>
        <v>4036.0995031847324</v>
      </c>
      <c r="G79" s="7">
        <f t="shared" si="3"/>
        <v>-163.90049681526762</v>
      </c>
      <c r="H79" s="7">
        <f t="shared" si="4"/>
        <v>3832.9381086410535</v>
      </c>
      <c r="I79" s="7">
        <f t="shared" si="5"/>
        <v>-367.06189135894647</v>
      </c>
      <c r="L79" s="6">
        <v>4200</v>
      </c>
      <c r="M79" s="7">
        <f t="shared" si="6"/>
        <v>-554.1192654872634</v>
      </c>
      <c r="N79" s="7">
        <f t="shared" si="7"/>
        <v>-163.90049681526762</v>
      </c>
      <c r="O79" s="7">
        <f t="shared" si="8"/>
        <v>-367.06189135894647</v>
      </c>
    </row>
    <row r="80" spans="1:15" ht="15">
      <c r="A80" s="6">
        <v>4400</v>
      </c>
      <c r="B80" s="6">
        <f t="shared" si="0"/>
        <v>874.1650749929405</v>
      </c>
      <c r="D80" s="7">
        <f t="shared" si="9"/>
        <v>3837.7824489355266</v>
      </c>
      <c r="E80" s="6">
        <f t="shared" si="1"/>
        <v>-562.2175510644734</v>
      </c>
      <c r="F80" s="7">
        <f t="shared" si="2"/>
        <v>4227.472821567451</v>
      </c>
      <c r="G80" s="7">
        <f t="shared" si="3"/>
        <v>-172.52717843254868</v>
      </c>
      <c r="H80" s="7">
        <f t="shared" si="4"/>
        <v>4024.586528287458</v>
      </c>
      <c r="I80" s="7">
        <f t="shared" si="5"/>
        <v>-375.4134717125421</v>
      </c>
      <c r="L80" s="6">
        <v>4400</v>
      </c>
      <c r="M80" s="7">
        <f t="shared" si="6"/>
        <v>-562.2175510644734</v>
      </c>
      <c r="N80" s="7">
        <f t="shared" si="7"/>
        <v>-172.52717843254868</v>
      </c>
      <c r="O80" s="7">
        <f t="shared" si="8"/>
        <v>-375.4134717125421</v>
      </c>
    </row>
    <row r="81" spans="1:15" ht="15">
      <c r="A81" s="6">
        <v>4600</v>
      </c>
      <c r="B81" s="6">
        <f t="shared" si="0"/>
        <v>867.9600818522789</v>
      </c>
      <c r="D81" s="7">
        <f t="shared" si="9"/>
        <v>4029.684163358332</v>
      </c>
      <c r="E81" s="6">
        <f t="shared" si="1"/>
        <v>-570.3158366416678</v>
      </c>
      <c r="F81" s="7">
        <f t="shared" si="2"/>
        <v>4418.846139950186</v>
      </c>
      <c r="G81" s="7">
        <f t="shared" si="3"/>
        <v>-181.15386004981428</v>
      </c>
      <c r="H81" s="7">
        <f t="shared" si="4"/>
        <v>4216.234947933863</v>
      </c>
      <c r="I81" s="7">
        <f t="shared" si="5"/>
        <v>-383.7650520661373</v>
      </c>
      <c r="L81" s="6">
        <v>4600</v>
      </c>
      <c r="M81" s="7">
        <f t="shared" si="6"/>
        <v>-570.3158366416678</v>
      </c>
      <c r="N81" s="7">
        <f t="shared" si="7"/>
        <v>-181.15386004981428</v>
      </c>
      <c r="O81" s="7">
        <f t="shared" si="8"/>
        <v>-383.7650520661373</v>
      </c>
    </row>
    <row r="82" spans="1:15" ht="15">
      <c r="A82" s="6">
        <v>4800</v>
      </c>
      <c r="B82" s="6">
        <f t="shared" si="0"/>
        <v>861.7907918818663</v>
      </c>
      <c r="D82" s="7">
        <f t="shared" si="9"/>
        <v>4221.585877781106</v>
      </c>
      <c r="E82" s="6">
        <f t="shared" si="1"/>
        <v>-578.4141222188937</v>
      </c>
      <c r="F82" s="7">
        <f t="shared" si="2"/>
        <v>4610.219458332905</v>
      </c>
      <c r="G82" s="7">
        <f t="shared" si="3"/>
        <v>-189.78054166709535</v>
      </c>
      <c r="H82" s="7">
        <f t="shared" si="4"/>
        <v>4407.883367580251</v>
      </c>
      <c r="I82" s="7">
        <f t="shared" si="5"/>
        <v>-392.1166324197493</v>
      </c>
      <c r="L82" s="6">
        <v>4800</v>
      </c>
      <c r="M82" s="7">
        <f t="shared" si="6"/>
        <v>-578.4141222188937</v>
      </c>
      <c r="N82" s="7">
        <f t="shared" si="7"/>
        <v>-189.78054166709535</v>
      </c>
      <c r="O82" s="7">
        <f t="shared" si="8"/>
        <v>-392.1166324197493</v>
      </c>
    </row>
    <row r="83" spans="1:15" ht="15">
      <c r="A83" s="6">
        <v>5000</v>
      </c>
      <c r="B83" s="6">
        <f t="shared" si="0"/>
        <v>855.6570477720103</v>
      </c>
      <c r="D83" s="7">
        <f t="shared" si="9"/>
        <v>4413.487592203896</v>
      </c>
      <c r="E83" s="6">
        <f t="shared" si="1"/>
        <v>-586.5124077961036</v>
      </c>
      <c r="F83" s="7">
        <f t="shared" si="2"/>
        <v>4801.592776715639</v>
      </c>
      <c r="G83" s="7">
        <f t="shared" si="3"/>
        <v>-198.40722328436095</v>
      </c>
      <c r="H83" s="7">
        <f t="shared" si="4"/>
        <v>4599.53178722664</v>
      </c>
      <c r="I83" s="7">
        <f t="shared" si="5"/>
        <v>-400.4682127733604</v>
      </c>
      <c r="L83" s="6">
        <v>5000</v>
      </c>
      <c r="M83" s="7">
        <f t="shared" si="6"/>
        <v>-586.5124077961036</v>
      </c>
      <c r="N83" s="7">
        <f t="shared" si="7"/>
        <v>-198.40722328436095</v>
      </c>
      <c r="O83" s="7">
        <f t="shared" si="8"/>
        <v>-400.4682127733604</v>
      </c>
    </row>
    <row r="84" spans="1:15" ht="15">
      <c r="A84" s="6">
        <v>5200</v>
      </c>
      <c r="B84" s="6">
        <f t="shared" si="0"/>
        <v>849.5586926935196</v>
      </c>
      <c r="D84" s="7">
        <f t="shared" si="9"/>
        <v>4605.389306626686</v>
      </c>
      <c r="E84" s="6">
        <f t="shared" si="1"/>
        <v>-594.6106933733136</v>
      </c>
      <c r="F84" s="7">
        <f t="shared" si="2"/>
        <v>4992.966095098358</v>
      </c>
      <c r="G84" s="7">
        <f t="shared" si="3"/>
        <v>-207.03390490164202</v>
      </c>
      <c r="H84" s="7">
        <f t="shared" si="4"/>
        <v>4791.18020687306</v>
      </c>
      <c r="I84" s="7">
        <f t="shared" si="5"/>
        <v>-408.81979312693966</v>
      </c>
      <c r="L84" s="6">
        <v>5200</v>
      </c>
      <c r="M84" s="7">
        <f t="shared" si="6"/>
        <v>-594.6106933733136</v>
      </c>
      <c r="N84" s="7">
        <f t="shared" si="7"/>
        <v>-207.03390490164202</v>
      </c>
      <c r="O84" s="7">
        <f t="shared" si="8"/>
        <v>-408.81979312693966</v>
      </c>
    </row>
    <row r="85" spans="1:15" ht="15">
      <c r="A85" s="6">
        <v>5400</v>
      </c>
      <c r="B85" s="6">
        <f t="shared" si="0"/>
        <v>843.4955702968855</v>
      </c>
      <c r="D85" s="7">
        <f t="shared" si="9"/>
        <v>4797.2910210494765</v>
      </c>
      <c r="E85" s="6">
        <f t="shared" si="1"/>
        <v>-602.7089789505235</v>
      </c>
      <c r="F85" s="7">
        <f t="shared" si="2"/>
        <v>5184.339413481092</v>
      </c>
      <c r="G85" s="7">
        <f t="shared" si="3"/>
        <v>-215.66058651890762</v>
      </c>
      <c r="H85" s="7">
        <f t="shared" si="4"/>
        <v>4982.828626519449</v>
      </c>
      <c r="I85" s="7">
        <f t="shared" si="5"/>
        <v>-417.17137348055076</v>
      </c>
      <c r="L85" s="6">
        <v>5400</v>
      </c>
      <c r="M85" s="7">
        <f t="shared" si="6"/>
        <v>-602.7089789505235</v>
      </c>
      <c r="N85" s="7">
        <f t="shared" si="7"/>
        <v>-215.66058651890762</v>
      </c>
      <c r="O85" s="7">
        <f t="shared" si="8"/>
        <v>-417.17137348055076</v>
      </c>
    </row>
    <row r="86" spans="1:15" ht="15">
      <c r="A86" s="6">
        <v>5600</v>
      </c>
      <c r="B86" s="6">
        <f t="shared" si="0"/>
        <v>837.4675247114661</v>
      </c>
      <c r="D86" s="7">
        <f t="shared" si="9"/>
        <v>4989.192735472266</v>
      </c>
      <c r="E86" s="6">
        <f t="shared" si="1"/>
        <v>-610.8072645277343</v>
      </c>
      <c r="F86" s="7">
        <f t="shared" si="2"/>
        <v>5375.712731863828</v>
      </c>
      <c r="G86" s="7">
        <f t="shared" si="3"/>
        <v>-224.28726813617232</v>
      </c>
      <c r="H86" s="7">
        <f t="shared" si="4"/>
        <v>5174.477046165854</v>
      </c>
      <c r="I86" s="7">
        <f t="shared" si="5"/>
        <v>-425.5229538341464</v>
      </c>
      <c r="L86" s="6">
        <v>5600</v>
      </c>
      <c r="M86" s="7">
        <f t="shared" si="6"/>
        <v>-610.8072645277343</v>
      </c>
      <c r="N86" s="7">
        <f t="shared" si="7"/>
        <v>-224.28726813617232</v>
      </c>
      <c r="O86" s="7">
        <f t="shared" si="8"/>
        <v>-425.5229538341464</v>
      </c>
    </row>
    <row r="87" spans="1:15" ht="15">
      <c r="A87" s="6">
        <v>5800</v>
      </c>
      <c r="B87" s="6">
        <f t="shared" si="0"/>
        <v>831.4744005446703</v>
      </c>
      <c r="D87" s="7">
        <f t="shared" si="9"/>
        <v>5181.094449895056</v>
      </c>
      <c r="E87" s="6">
        <f t="shared" si="1"/>
        <v>-618.9055501049443</v>
      </c>
      <c r="F87" s="7">
        <f t="shared" si="2"/>
        <v>5567.086050246562</v>
      </c>
      <c r="G87" s="7">
        <f t="shared" si="3"/>
        <v>-232.91394975343792</v>
      </c>
      <c r="H87" s="7">
        <f t="shared" si="4"/>
        <v>5366.125465812258</v>
      </c>
      <c r="I87" s="7">
        <f t="shared" si="5"/>
        <v>-433.87453418774203</v>
      </c>
      <c r="L87" s="6">
        <v>5800</v>
      </c>
      <c r="M87" s="7">
        <f t="shared" si="6"/>
        <v>-618.9055501049443</v>
      </c>
      <c r="N87" s="7">
        <f t="shared" si="7"/>
        <v>-232.91394975343792</v>
      </c>
      <c r="O87" s="7">
        <f t="shared" si="8"/>
        <v>-433.87453418774203</v>
      </c>
    </row>
    <row r="88" spans="1:15" ht="15">
      <c r="A88" s="6">
        <v>6000</v>
      </c>
      <c r="B88" s="6">
        <f t="shared" si="0"/>
        <v>825.5160428811421</v>
      </c>
      <c r="D88" s="7">
        <f t="shared" si="9"/>
        <v>5372.996164317846</v>
      </c>
      <c r="E88" s="6">
        <f t="shared" si="1"/>
        <v>-627.0038356821542</v>
      </c>
      <c r="F88" s="7">
        <f t="shared" si="2"/>
        <v>5758.459368629281</v>
      </c>
      <c r="G88" s="7">
        <f t="shared" si="3"/>
        <v>-241.54063137071898</v>
      </c>
      <c r="H88" s="7">
        <f t="shared" si="4"/>
        <v>5557.773885458662</v>
      </c>
      <c r="I88" s="7">
        <f t="shared" si="5"/>
        <v>-442.22611454133767</v>
      </c>
      <c r="L88" s="6">
        <v>6000</v>
      </c>
      <c r="M88" s="7">
        <f t="shared" si="6"/>
        <v>-627.0038356821542</v>
      </c>
      <c r="N88" s="7">
        <f t="shared" si="7"/>
        <v>-241.54063137071898</v>
      </c>
      <c r="O88" s="7">
        <f t="shared" si="8"/>
        <v>-442.22611454133767</v>
      </c>
    </row>
    <row r="89" spans="1:15" ht="15">
      <c r="A89" s="6">
        <v>6200</v>
      </c>
      <c r="B89" s="6">
        <f t="shared" si="0"/>
        <v>819.5922972819459</v>
      </c>
      <c r="D89" s="7">
        <f t="shared" si="9"/>
        <v>5564.8978787406195</v>
      </c>
      <c r="E89" s="6">
        <f t="shared" si="1"/>
        <v>-635.1021212593805</v>
      </c>
      <c r="F89" s="7">
        <f t="shared" si="2"/>
        <v>5949.832687011999</v>
      </c>
      <c r="G89" s="7">
        <f t="shared" si="3"/>
        <v>-250.16731298800096</v>
      </c>
      <c r="H89" s="7">
        <f t="shared" si="4"/>
        <v>5749.42230510505</v>
      </c>
      <c r="I89" s="7">
        <f t="shared" si="5"/>
        <v>-450.5776948949497</v>
      </c>
      <c r="L89" s="6">
        <v>6200</v>
      </c>
      <c r="M89" s="7">
        <f t="shared" si="6"/>
        <v>-635.1021212593805</v>
      </c>
      <c r="N89" s="7">
        <f t="shared" si="7"/>
        <v>-250.16731298800096</v>
      </c>
      <c r="O89" s="7">
        <f t="shared" si="8"/>
        <v>-450.5776948949497</v>
      </c>
    </row>
    <row r="90" spans="1:15" ht="15">
      <c r="A90" s="6">
        <v>6400</v>
      </c>
      <c r="B90" s="6">
        <f t="shared" si="0"/>
        <v>813.7030097837496</v>
      </c>
      <c r="D90" s="7">
        <f t="shared" si="9"/>
        <v>5756.79959316341</v>
      </c>
      <c r="E90" s="6">
        <f t="shared" si="1"/>
        <v>-643.2004068365904</v>
      </c>
      <c r="F90" s="7">
        <f t="shared" si="2"/>
        <v>6141.206005394734</v>
      </c>
      <c r="G90" s="7">
        <f t="shared" si="3"/>
        <v>-258.79399460526565</v>
      </c>
      <c r="H90" s="7">
        <f t="shared" si="4"/>
        <v>5941.070724751439</v>
      </c>
      <c r="I90" s="7">
        <f t="shared" si="5"/>
        <v>-458.92927524856077</v>
      </c>
      <c r="L90" s="6">
        <v>6400</v>
      </c>
      <c r="M90" s="7">
        <f t="shared" si="6"/>
        <v>-643.2004068365904</v>
      </c>
      <c r="N90" s="7">
        <f t="shared" si="7"/>
        <v>-258.79399460526565</v>
      </c>
      <c r="O90" s="7">
        <f t="shared" si="8"/>
        <v>-458.92927524856077</v>
      </c>
    </row>
    <row r="91" spans="1:15" ht="15">
      <c r="A91" s="6">
        <v>6600</v>
      </c>
      <c r="B91" s="6">
        <f t="shared" si="0"/>
        <v>807.8480268980121</v>
      </c>
      <c r="D91" s="7">
        <f t="shared" si="9"/>
        <v>5948.7013075862</v>
      </c>
      <c r="E91" s="6">
        <f t="shared" si="1"/>
        <v>-651.2986924138004</v>
      </c>
      <c r="F91" s="7">
        <f t="shared" si="2"/>
        <v>6332.579323777469</v>
      </c>
      <c r="G91" s="7">
        <f t="shared" si="3"/>
        <v>-267.42067622253126</v>
      </c>
      <c r="H91" s="7">
        <f t="shared" si="4"/>
        <v>6132.71914439786</v>
      </c>
      <c r="I91" s="7">
        <f t="shared" si="5"/>
        <v>-467.28085560214004</v>
      </c>
      <c r="L91" s="6">
        <v>6600</v>
      </c>
      <c r="M91" s="7">
        <f t="shared" si="6"/>
        <v>-651.2986924138004</v>
      </c>
      <c r="N91" s="7">
        <f t="shared" si="7"/>
        <v>-267.42067622253126</v>
      </c>
      <c r="O91" s="7">
        <f t="shared" si="8"/>
        <v>-467.28085560214004</v>
      </c>
    </row>
    <row r="92" spans="1:15" ht="15">
      <c r="A92" s="6">
        <v>6800</v>
      </c>
      <c r="B92" s="6">
        <f t="shared" si="0"/>
        <v>802.0271956101676</v>
      </c>
      <c r="D92" s="7">
        <f t="shared" si="9"/>
        <v>6140.60302200899</v>
      </c>
      <c r="E92" s="6">
        <f t="shared" si="1"/>
        <v>-659.3969779910103</v>
      </c>
      <c r="F92" s="7">
        <f t="shared" si="2"/>
        <v>6523.952642160204</v>
      </c>
      <c r="G92" s="7">
        <f t="shared" si="3"/>
        <v>-276.04735783979595</v>
      </c>
      <c r="H92" s="7">
        <f t="shared" si="4"/>
        <v>6324.367564044249</v>
      </c>
      <c r="I92" s="7">
        <f t="shared" si="5"/>
        <v>-475.63243595575113</v>
      </c>
      <c r="L92" s="6">
        <v>6800</v>
      </c>
      <c r="M92" s="7">
        <f t="shared" si="6"/>
        <v>-659.3969779910103</v>
      </c>
      <c r="N92" s="7">
        <f t="shared" si="7"/>
        <v>-276.04735783979595</v>
      </c>
      <c r="O92" s="7">
        <f t="shared" si="8"/>
        <v>-475.63243595575113</v>
      </c>
    </row>
    <row r="93" spans="1:15" ht="15">
      <c r="A93" s="6">
        <v>7000</v>
      </c>
      <c r="B93" s="6">
        <f t="shared" si="0"/>
        <v>796.2403633788113</v>
      </c>
      <c r="D93" s="7">
        <f t="shared" si="9"/>
        <v>6332.504736431779</v>
      </c>
      <c r="E93" s="6">
        <f t="shared" si="1"/>
        <v>-667.4952635682212</v>
      </c>
      <c r="F93" s="7">
        <f t="shared" si="2"/>
        <v>6715.325960542923</v>
      </c>
      <c r="G93" s="7">
        <f t="shared" si="3"/>
        <v>-284.674039457077</v>
      </c>
      <c r="H93" s="7">
        <f t="shared" si="4"/>
        <v>6516.015983690653</v>
      </c>
      <c r="I93" s="7">
        <f t="shared" si="5"/>
        <v>-483.98401630934677</v>
      </c>
      <c r="L93" s="6">
        <v>7000</v>
      </c>
      <c r="M93" s="7">
        <f t="shared" si="6"/>
        <v>-667.4952635682212</v>
      </c>
      <c r="N93" s="7">
        <f t="shared" si="7"/>
        <v>-284.674039457077</v>
      </c>
      <c r="O93" s="7">
        <f t="shared" si="8"/>
        <v>-483.98401630934677</v>
      </c>
    </row>
    <row r="94" spans="1:15" ht="15">
      <c r="A94" s="6">
        <v>7200</v>
      </c>
      <c r="B94" s="6">
        <f t="shared" si="0"/>
        <v>790.4873781348853</v>
      </c>
      <c r="D94" s="7">
        <f t="shared" si="9"/>
        <v>6524.406450854569</v>
      </c>
      <c r="E94" s="6">
        <f t="shared" si="1"/>
        <v>-675.5935491454311</v>
      </c>
      <c r="F94" s="7">
        <f t="shared" si="2"/>
        <v>6906.699278925657</v>
      </c>
      <c r="G94" s="7">
        <f t="shared" si="3"/>
        <v>-293.3007210743426</v>
      </c>
      <c r="H94" s="7">
        <f t="shared" si="4"/>
        <v>6707.6644033370585</v>
      </c>
      <c r="I94" s="7">
        <f t="shared" si="5"/>
        <v>-492.3355966629415</v>
      </c>
      <c r="L94" s="6">
        <v>7200</v>
      </c>
      <c r="M94" s="7">
        <f t="shared" si="6"/>
        <v>-675.5935491454311</v>
      </c>
      <c r="N94" s="7">
        <f t="shared" si="7"/>
        <v>-293.3007210743426</v>
      </c>
      <c r="O94" s="7">
        <f t="shared" si="8"/>
        <v>-492.3355966629415</v>
      </c>
    </row>
    <row r="95" spans="1:15" ht="15">
      <c r="A95" s="6">
        <v>7400</v>
      </c>
      <c r="B95" s="6">
        <f t="shared" si="0"/>
        <v>784.768088280866</v>
      </c>
      <c r="D95" s="7">
        <f t="shared" si="9"/>
        <v>6716.30816527736</v>
      </c>
      <c r="E95" s="6">
        <f t="shared" si="1"/>
        <v>-683.6918347226401</v>
      </c>
      <c r="F95" s="7">
        <f t="shared" si="2"/>
        <v>7098.072597308375</v>
      </c>
      <c r="G95" s="7">
        <f t="shared" si="3"/>
        <v>-301.9274026916246</v>
      </c>
      <c r="H95" s="7">
        <f t="shared" si="4"/>
        <v>6899.312822983446</v>
      </c>
      <c r="I95" s="7">
        <f t="shared" si="5"/>
        <v>-500.6871770165544</v>
      </c>
      <c r="L95" s="6">
        <v>7400</v>
      </c>
      <c r="M95" s="7">
        <f t="shared" si="6"/>
        <v>-683.6918347226401</v>
      </c>
      <c r="N95" s="7">
        <f t="shared" si="7"/>
        <v>-301.9274026916246</v>
      </c>
      <c r="O95" s="7">
        <f t="shared" si="8"/>
        <v>-500.6871770165544</v>
      </c>
    </row>
    <row r="96" spans="1:15" ht="15">
      <c r="A96" s="6">
        <v>7600</v>
      </c>
      <c r="B96" s="6">
        <f t="shared" si="0"/>
        <v>779.0823426899484</v>
      </c>
      <c r="D96" s="7">
        <f t="shared" si="9"/>
        <v>6908.209879700149</v>
      </c>
      <c r="E96" s="6">
        <f t="shared" si="1"/>
        <v>-691.790120299851</v>
      </c>
      <c r="F96" s="7">
        <f t="shared" si="2"/>
        <v>7289.445915691111</v>
      </c>
      <c r="G96" s="7">
        <f t="shared" si="3"/>
        <v>-310.5540843088893</v>
      </c>
      <c r="H96" s="7">
        <f t="shared" si="4"/>
        <v>7090.961242629851</v>
      </c>
      <c r="I96" s="7">
        <f t="shared" si="5"/>
        <v>-509.03875737014914</v>
      </c>
      <c r="L96" s="6">
        <v>7600</v>
      </c>
      <c r="M96" s="7">
        <f t="shared" si="6"/>
        <v>-691.790120299851</v>
      </c>
      <c r="N96" s="7">
        <f t="shared" si="7"/>
        <v>-310.5540843088893</v>
      </c>
      <c r="O96" s="7">
        <f t="shared" si="8"/>
        <v>-509.03875737014914</v>
      </c>
    </row>
    <row r="97" spans="1:15" ht="15">
      <c r="A97" s="6">
        <v>7800</v>
      </c>
      <c r="B97" s="6">
        <f t="shared" si="0"/>
        <v>773.4299907052357</v>
      </c>
      <c r="D97" s="7">
        <f t="shared" si="9"/>
        <v>7100.111594122939</v>
      </c>
      <c r="E97" s="6">
        <f t="shared" si="1"/>
        <v>-699.8884058770609</v>
      </c>
      <c r="F97" s="7">
        <f t="shared" si="2"/>
        <v>7480.819234073845</v>
      </c>
      <c r="G97" s="7">
        <f t="shared" si="3"/>
        <v>-319.1807659261549</v>
      </c>
      <c r="H97" s="7">
        <f t="shared" si="4"/>
        <v>7282.609662276255</v>
      </c>
      <c r="I97" s="7">
        <f t="shared" si="5"/>
        <v>-517.3903377237448</v>
      </c>
      <c r="L97" s="6">
        <v>7800</v>
      </c>
      <c r="M97" s="7">
        <f t="shared" si="6"/>
        <v>-699.8884058770609</v>
      </c>
      <c r="N97" s="7">
        <f t="shared" si="7"/>
        <v>-319.1807659261549</v>
      </c>
      <c r="O97" s="7">
        <f t="shared" si="8"/>
        <v>-517.3903377237448</v>
      </c>
    </row>
    <row r="98" spans="1:15" ht="15">
      <c r="A98" s="6">
        <v>8000</v>
      </c>
      <c r="B98" s="6">
        <f t="shared" si="0"/>
        <v>767.810882138925</v>
      </c>
      <c r="D98" s="7">
        <f t="shared" si="9"/>
        <v>7292.013308545729</v>
      </c>
      <c r="E98" s="6">
        <f t="shared" si="1"/>
        <v>-707.9866914542708</v>
      </c>
      <c r="F98" s="7">
        <f t="shared" si="2"/>
        <v>7672.192552456565</v>
      </c>
      <c r="G98" s="7">
        <f t="shared" si="3"/>
        <v>-327.80744754343505</v>
      </c>
      <c r="H98" s="7">
        <f t="shared" si="4"/>
        <v>7474.258081922644</v>
      </c>
      <c r="I98" s="7">
        <f t="shared" si="5"/>
        <v>-525.7419180773559</v>
      </c>
      <c r="L98" s="6">
        <v>8000</v>
      </c>
      <c r="M98" s="7">
        <f t="shared" si="6"/>
        <v>-707.9866914542708</v>
      </c>
      <c r="N98" s="7">
        <f t="shared" si="7"/>
        <v>-327.80744754343505</v>
      </c>
      <c r="O98" s="7">
        <f t="shared" si="8"/>
        <v>-525.7419180773559</v>
      </c>
    </row>
    <row r="100" ht="15">
      <c r="I100" t="s">
        <v>28</v>
      </c>
    </row>
    <row r="122" ht="15">
      <c r="A122" t="s">
        <v>57</v>
      </c>
    </row>
    <row r="123" ht="15">
      <c r="A123" t="s">
        <v>58</v>
      </c>
    </row>
    <row r="124" ht="15">
      <c r="A124" t="s">
        <v>59</v>
      </c>
    </row>
    <row r="126" ht="15">
      <c r="A126" t="s">
        <v>60</v>
      </c>
    </row>
    <row r="127" ht="15">
      <c r="A127" t="s">
        <v>61</v>
      </c>
    </row>
    <row r="129" ht="15">
      <c r="A129" t="s">
        <v>62</v>
      </c>
    </row>
    <row r="130" ht="15">
      <c r="A130" t="s">
        <v>63</v>
      </c>
    </row>
  </sheetData>
  <printOptions/>
  <pageMargins left="0.63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Morganti</dc:creator>
  <cp:keywords/>
  <dc:description/>
  <cp:lastModifiedBy>Nicola Morganti</cp:lastModifiedBy>
  <cp:lastPrinted>2002-05-25T16:32:06Z</cp:lastPrinted>
  <dcterms:created xsi:type="dcterms:W3CDTF">2002-05-16T15:00:08Z</dcterms:created>
  <dcterms:modified xsi:type="dcterms:W3CDTF">2003-07-01T18:19:12Z</dcterms:modified>
  <cp:category/>
  <cp:version/>
  <cp:contentType/>
  <cp:contentStatus/>
</cp:coreProperties>
</file>